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事業計画\"/>
    </mc:Choice>
  </mc:AlternateContent>
  <bookViews>
    <workbookView xWindow="0" yWindow="0" windowWidth="17110" windowHeight="6290" tabRatio="775" xr2:uid="{9527B184-3071-4EDA-915E-8B4107F1FEB2}"/>
  </bookViews>
  <sheets>
    <sheet name="2018年通期　収支推移" sheetId="13" r:id="rId1"/>
    <sheet name="2018-１月" sheetId="1" r:id="rId2"/>
    <sheet name="2018-2月" sheetId="11" r:id="rId3"/>
    <sheet name="2018-3月" sheetId="12" r:id="rId4"/>
    <sheet name="2018-4月" sheetId="14" r:id="rId5"/>
    <sheet name="2018-5月" sheetId="15" r:id="rId6"/>
    <sheet name="2018-6月" sheetId="17" r:id="rId7"/>
    <sheet name="2018-7月" sheetId="18" r:id="rId8"/>
    <sheet name="2018-8月" sheetId="19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3" l="1"/>
  <c r="Q19" i="13"/>
  <c r="F18" i="13" l="1"/>
  <c r="E18" i="13"/>
  <c r="H23" i="13"/>
  <c r="J19" i="13"/>
  <c r="H18" i="13"/>
  <c r="G18" i="13"/>
  <c r="G38" i="13" l="1"/>
  <c r="F38" i="13"/>
  <c r="E38" i="13"/>
  <c r="O36" i="13"/>
  <c r="O37" i="13" s="1"/>
  <c r="N36" i="13"/>
  <c r="M36" i="13"/>
  <c r="L36" i="13"/>
  <c r="K36" i="13"/>
  <c r="K37" i="13" s="1"/>
  <c r="J36" i="13"/>
  <c r="I36" i="13"/>
  <c r="H36" i="13"/>
  <c r="H37" i="13" s="1"/>
  <c r="G36" i="13"/>
  <c r="G37" i="13" s="1"/>
  <c r="F36" i="13"/>
  <c r="E36" i="13"/>
  <c r="D36" i="13"/>
  <c r="E37" i="13"/>
  <c r="F37" i="13"/>
  <c r="I37" i="13"/>
  <c r="J37" i="13"/>
  <c r="L37" i="13"/>
  <c r="M37" i="13"/>
  <c r="N37" i="13"/>
  <c r="E9" i="13"/>
  <c r="E10" i="13"/>
  <c r="E8" i="13"/>
  <c r="D8" i="13"/>
  <c r="D18" i="19"/>
  <c r="D18" i="18"/>
  <c r="D18" i="17"/>
  <c r="D18" i="15"/>
  <c r="D18" i="14"/>
  <c r="D18" i="12"/>
  <c r="D18" i="11"/>
  <c r="O24" i="13" l="1"/>
  <c r="N24" i="13"/>
  <c r="M24" i="13"/>
  <c r="L24" i="13"/>
  <c r="K29" i="13"/>
  <c r="K30" i="13"/>
  <c r="K31" i="13"/>
  <c r="K32" i="13"/>
  <c r="K33" i="13"/>
  <c r="K34" i="13"/>
  <c r="K28" i="13"/>
  <c r="J29" i="13"/>
  <c r="J30" i="13"/>
  <c r="J31" i="13"/>
  <c r="J32" i="13"/>
  <c r="J33" i="13"/>
  <c r="J34" i="13"/>
  <c r="J28" i="13"/>
  <c r="K23" i="13"/>
  <c r="K22" i="13"/>
  <c r="K18" i="13"/>
  <c r="K16" i="13"/>
  <c r="K8" i="13"/>
  <c r="K9" i="13"/>
  <c r="K10" i="13"/>
  <c r="K7" i="13"/>
  <c r="K4" i="13"/>
  <c r="D35" i="19"/>
  <c r="D41" i="19" s="1"/>
  <c r="E22" i="19"/>
  <c r="U10" i="19"/>
  <c r="U13" i="19" s="1"/>
  <c r="S10" i="19"/>
  <c r="S13" i="19" s="1"/>
  <c r="R10" i="19"/>
  <c r="R13" i="19" s="1"/>
  <c r="Q10" i="19"/>
  <c r="Q13" i="19" s="1"/>
  <c r="P10" i="19"/>
  <c r="P13" i="19" s="1"/>
  <c r="O10" i="19"/>
  <c r="O13" i="19" s="1"/>
  <c r="N10" i="19"/>
  <c r="M10" i="19"/>
  <c r="M13" i="19" s="1"/>
  <c r="L10" i="19"/>
  <c r="L13" i="19" s="1"/>
  <c r="K10" i="19"/>
  <c r="K13" i="19" s="1"/>
  <c r="J10" i="19"/>
  <c r="I10" i="19"/>
  <c r="I13" i="19" s="1"/>
  <c r="H10" i="19"/>
  <c r="H13" i="19" s="1"/>
  <c r="G10" i="19"/>
  <c r="G13" i="19" s="1"/>
  <c r="F10" i="19"/>
  <c r="P12" i="19" s="1"/>
  <c r="D5" i="19"/>
  <c r="J23" i="13"/>
  <c r="J22" i="13"/>
  <c r="J13" i="13"/>
  <c r="J14" i="13"/>
  <c r="J15" i="13"/>
  <c r="J12" i="13"/>
  <c r="J16" i="13" s="1"/>
  <c r="J8" i="13"/>
  <c r="J9" i="13"/>
  <c r="J10" i="13"/>
  <c r="J7" i="13"/>
  <c r="J5" i="13"/>
  <c r="J6" i="13"/>
  <c r="J4" i="13"/>
  <c r="D35" i="18"/>
  <c r="D41" i="18" s="1"/>
  <c r="E22" i="18"/>
  <c r="U10" i="18"/>
  <c r="S10" i="18"/>
  <c r="S13" i="18" s="1"/>
  <c r="R10" i="18"/>
  <c r="R13" i="18" s="1"/>
  <c r="Q10" i="18"/>
  <c r="Q13" i="18" s="1"/>
  <c r="P10" i="18"/>
  <c r="O10" i="18"/>
  <c r="O13" i="18" s="1"/>
  <c r="N10" i="18"/>
  <c r="N13" i="18" s="1"/>
  <c r="M10" i="18"/>
  <c r="M13" i="18" s="1"/>
  <c r="L10" i="18"/>
  <c r="K10" i="18"/>
  <c r="K13" i="18" s="1"/>
  <c r="J10" i="18"/>
  <c r="J13" i="18" s="1"/>
  <c r="I10" i="18"/>
  <c r="I13" i="18" s="1"/>
  <c r="H10" i="18"/>
  <c r="G10" i="18"/>
  <c r="G13" i="18" s="1"/>
  <c r="F10" i="18"/>
  <c r="F13" i="18" s="1"/>
  <c r="D5" i="18"/>
  <c r="I29" i="13"/>
  <c r="I30" i="13"/>
  <c r="I31" i="13"/>
  <c r="I32" i="13"/>
  <c r="I33" i="13"/>
  <c r="I34" i="13"/>
  <c r="I28" i="13"/>
  <c r="H29" i="13"/>
  <c r="H30" i="13"/>
  <c r="H31" i="13"/>
  <c r="H32" i="13"/>
  <c r="H33" i="13"/>
  <c r="H34" i="13"/>
  <c r="H28" i="13"/>
  <c r="G29" i="13"/>
  <c r="G30" i="13"/>
  <c r="G31" i="13"/>
  <c r="G32" i="13"/>
  <c r="G33" i="13"/>
  <c r="G34" i="13"/>
  <c r="G28" i="13"/>
  <c r="F29" i="13"/>
  <c r="F30" i="13"/>
  <c r="F31" i="13"/>
  <c r="F32" i="13"/>
  <c r="F33" i="13"/>
  <c r="F34" i="13"/>
  <c r="F28" i="13"/>
  <c r="E34" i="13"/>
  <c r="E29" i="13"/>
  <c r="E30" i="13"/>
  <c r="E31" i="13"/>
  <c r="E32" i="13"/>
  <c r="E33" i="13"/>
  <c r="E28" i="13"/>
  <c r="I23" i="13"/>
  <c r="I22" i="13"/>
  <c r="H22" i="13"/>
  <c r="G23" i="13"/>
  <c r="G22" i="13"/>
  <c r="F23" i="13"/>
  <c r="F22" i="13"/>
  <c r="E23" i="13"/>
  <c r="E22" i="13"/>
  <c r="D23" i="13"/>
  <c r="D22" i="13"/>
  <c r="I16" i="13"/>
  <c r="I8" i="13"/>
  <c r="I9" i="13"/>
  <c r="I10" i="13"/>
  <c r="I7" i="13"/>
  <c r="I11" i="13" s="1"/>
  <c r="I4" i="13"/>
  <c r="J18" i="13"/>
  <c r="I18" i="13"/>
  <c r="H13" i="13"/>
  <c r="H14" i="13"/>
  <c r="H15" i="13"/>
  <c r="H12" i="13"/>
  <c r="H8" i="13"/>
  <c r="H9" i="13"/>
  <c r="H10" i="13"/>
  <c r="H7" i="13"/>
  <c r="H6" i="13"/>
  <c r="H5" i="13"/>
  <c r="H4" i="13"/>
  <c r="D35" i="17"/>
  <c r="D41" i="17" s="1"/>
  <c r="E22" i="17"/>
  <c r="U10" i="17"/>
  <c r="S10" i="17"/>
  <c r="S13" i="17" s="1"/>
  <c r="R10" i="17"/>
  <c r="R13" i="17" s="1"/>
  <c r="Q10" i="17"/>
  <c r="Q13" i="17" s="1"/>
  <c r="P10" i="17"/>
  <c r="O10" i="17"/>
  <c r="O13" i="17" s="1"/>
  <c r="N10" i="17"/>
  <c r="N11" i="17" s="1"/>
  <c r="M10" i="17"/>
  <c r="M13" i="17" s="1"/>
  <c r="L10" i="17"/>
  <c r="K10" i="17"/>
  <c r="K13" i="17" s="1"/>
  <c r="J10" i="17"/>
  <c r="J13" i="17" s="1"/>
  <c r="I10" i="17"/>
  <c r="I13" i="17" s="1"/>
  <c r="H10" i="17"/>
  <c r="G10" i="17"/>
  <c r="G13" i="17" s="1"/>
  <c r="F10" i="17"/>
  <c r="K12" i="17" s="1"/>
  <c r="D5" i="17"/>
  <c r="S10" i="15"/>
  <c r="S11" i="15" s="1"/>
  <c r="D35" i="15"/>
  <c r="D41" i="15" s="1"/>
  <c r="E22" i="15"/>
  <c r="Q13" i="15"/>
  <c r="M13" i="15"/>
  <c r="I13" i="15"/>
  <c r="U11" i="15"/>
  <c r="Q11" i="15"/>
  <c r="O11" i="15"/>
  <c r="M11" i="15"/>
  <c r="I11" i="15"/>
  <c r="G11" i="15"/>
  <c r="U10" i="15"/>
  <c r="U13" i="15" s="1"/>
  <c r="R10" i="15"/>
  <c r="Q10" i="15"/>
  <c r="P10" i="15"/>
  <c r="P13" i="15" s="1"/>
  <c r="O10" i="15"/>
  <c r="O13" i="15" s="1"/>
  <c r="N10" i="15"/>
  <c r="M10" i="15"/>
  <c r="L10" i="15"/>
  <c r="L13" i="15" s="1"/>
  <c r="K10" i="15"/>
  <c r="K13" i="15" s="1"/>
  <c r="J10" i="15"/>
  <c r="I10" i="15"/>
  <c r="H10" i="15"/>
  <c r="H13" i="15" s="1"/>
  <c r="G10" i="15"/>
  <c r="G13" i="15" s="1"/>
  <c r="F10" i="15"/>
  <c r="D5" i="15"/>
  <c r="G16" i="13"/>
  <c r="G8" i="13"/>
  <c r="G9" i="13"/>
  <c r="G10" i="13"/>
  <c r="G7" i="13"/>
  <c r="E16" i="13"/>
  <c r="F13" i="13"/>
  <c r="F14" i="13"/>
  <c r="F15" i="13"/>
  <c r="F12" i="13"/>
  <c r="F8" i="13"/>
  <c r="F9" i="13"/>
  <c r="F10" i="13"/>
  <c r="F7" i="13"/>
  <c r="F6" i="13"/>
  <c r="F5" i="13"/>
  <c r="G4" i="13"/>
  <c r="E11" i="13"/>
  <c r="D38" i="13"/>
  <c r="D34" i="13"/>
  <c r="D14" i="13"/>
  <c r="D15" i="13"/>
  <c r="D13" i="13"/>
  <c r="D12" i="13"/>
  <c r="D6" i="13"/>
  <c r="D5" i="13"/>
  <c r="D35" i="14"/>
  <c r="D41" i="14" s="1"/>
  <c r="E22" i="14"/>
  <c r="Q13" i="14"/>
  <c r="M13" i="14"/>
  <c r="I13" i="14"/>
  <c r="S11" i="14"/>
  <c r="O11" i="14"/>
  <c r="K11" i="14"/>
  <c r="G11" i="14"/>
  <c r="S10" i="14"/>
  <c r="S13" i="14" s="1"/>
  <c r="R10" i="14"/>
  <c r="Q10" i="14"/>
  <c r="P10" i="14"/>
  <c r="P13" i="14" s="1"/>
  <c r="O10" i="14"/>
  <c r="O13" i="14" s="1"/>
  <c r="N10" i="14"/>
  <c r="M10" i="14"/>
  <c r="L10" i="14"/>
  <c r="L13" i="14" s="1"/>
  <c r="K10" i="14"/>
  <c r="K13" i="14" s="1"/>
  <c r="J10" i="14"/>
  <c r="I10" i="14"/>
  <c r="H10" i="14"/>
  <c r="H13" i="14" s="1"/>
  <c r="G10" i="14"/>
  <c r="G13" i="14" s="1"/>
  <c r="F10" i="14"/>
  <c r="D5" i="14"/>
  <c r="D5" i="12"/>
  <c r="D35" i="12"/>
  <c r="D41" i="12" s="1"/>
  <c r="E24" i="12" s="1"/>
  <c r="E22" i="12"/>
  <c r="S10" i="12"/>
  <c r="S13" i="12" s="1"/>
  <c r="R10" i="12"/>
  <c r="Q10" i="12"/>
  <c r="Q13" i="12" s="1"/>
  <c r="P10" i="12"/>
  <c r="P13" i="12" s="1"/>
  <c r="O10" i="12"/>
  <c r="O13" i="12" s="1"/>
  <c r="N10" i="12"/>
  <c r="M10" i="12"/>
  <c r="M13" i="12" s="1"/>
  <c r="L10" i="12"/>
  <c r="L13" i="12" s="1"/>
  <c r="K10" i="12"/>
  <c r="K13" i="12" s="1"/>
  <c r="J10" i="12"/>
  <c r="I10" i="12"/>
  <c r="I13" i="12" s="1"/>
  <c r="H10" i="12"/>
  <c r="H13" i="12" s="1"/>
  <c r="G10" i="12"/>
  <c r="G13" i="12" s="1"/>
  <c r="F10" i="12"/>
  <c r="D35" i="11"/>
  <c r="D41" i="11" s="1"/>
  <c r="E22" i="11"/>
  <c r="Q13" i="11"/>
  <c r="M13" i="11"/>
  <c r="I13" i="11"/>
  <c r="S11" i="11"/>
  <c r="O11" i="11"/>
  <c r="K11" i="11"/>
  <c r="G11" i="11"/>
  <c r="S10" i="11"/>
  <c r="S13" i="11" s="1"/>
  <c r="R10" i="11"/>
  <c r="Q10" i="11"/>
  <c r="P10" i="11"/>
  <c r="P13" i="11" s="1"/>
  <c r="O10" i="11"/>
  <c r="O13" i="11" s="1"/>
  <c r="N10" i="11"/>
  <c r="M10" i="11"/>
  <c r="L10" i="11"/>
  <c r="L13" i="11" s="1"/>
  <c r="K10" i="11"/>
  <c r="K13" i="11" s="1"/>
  <c r="J10" i="11"/>
  <c r="I10" i="11"/>
  <c r="H10" i="11"/>
  <c r="H13" i="11" s="1"/>
  <c r="G10" i="11"/>
  <c r="G13" i="11" s="1"/>
  <c r="F10" i="11"/>
  <c r="E24" i="1"/>
  <c r="D39" i="1"/>
  <c r="Q10" i="1"/>
  <c r="Q11" i="1" s="1"/>
  <c r="R10" i="1"/>
  <c r="O10" i="1"/>
  <c r="O11" i="1" s="1"/>
  <c r="H10" i="1"/>
  <c r="H11" i="1" s="1"/>
  <c r="I10" i="1"/>
  <c r="I13" i="1" s="1"/>
  <c r="H13" i="1"/>
  <c r="D5" i="1"/>
  <c r="E22" i="1"/>
  <c r="S10" i="1"/>
  <c r="P10" i="1"/>
  <c r="P13" i="1" s="1"/>
  <c r="N10" i="1"/>
  <c r="N11" i="1" s="1"/>
  <c r="M10" i="1"/>
  <c r="L10" i="1"/>
  <c r="K10" i="1"/>
  <c r="K13" i="1" s="1"/>
  <c r="J10" i="1"/>
  <c r="J11" i="1" s="1"/>
  <c r="G10" i="1"/>
  <c r="D10" i="1" s="1"/>
  <c r="F10" i="1"/>
  <c r="H12" i="1" s="1"/>
  <c r="H16" i="13" l="1"/>
  <c r="J11" i="13"/>
  <c r="K11" i="13"/>
  <c r="K17" i="13" s="1"/>
  <c r="K19" i="13" s="1"/>
  <c r="K24" i="13" s="1"/>
  <c r="H11" i="13"/>
  <c r="H17" i="13" s="1"/>
  <c r="H19" i="13" s="1"/>
  <c r="H24" i="13" s="1"/>
  <c r="J17" i="13"/>
  <c r="F41" i="19"/>
  <c r="G41" i="19" s="1"/>
  <c r="E24" i="19"/>
  <c r="J11" i="19"/>
  <c r="N11" i="19"/>
  <c r="N14" i="19" s="1"/>
  <c r="N15" i="19" s="1"/>
  <c r="R11" i="19"/>
  <c r="O12" i="19"/>
  <c r="J13" i="19"/>
  <c r="G11" i="19"/>
  <c r="K11" i="19"/>
  <c r="O11" i="19"/>
  <c r="O14" i="19" s="1"/>
  <c r="O15" i="19" s="1"/>
  <c r="S11" i="19"/>
  <c r="L12" i="19"/>
  <c r="H11" i="19"/>
  <c r="L11" i="19"/>
  <c r="L14" i="19" s="1"/>
  <c r="L15" i="19" s="1"/>
  <c r="P11" i="19"/>
  <c r="P14" i="19" s="1"/>
  <c r="P15" i="19" s="1"/>
  <c r="U11" i="19"/>
  <c r="I12" i="19"/>
  <c r="M12" i="19"/>
  <c r="Q12" i="19"/>
  <c r="Q14" i="19"/>
  <c r="Q15" i="19" s="1"/>
  <c r="F11" i="19"/>
  <c r="G12" i="19"/>
  <c r="S12" i="19"/>
  <c r="N13" i="19"/>
  <c r="H12" i="19"/>
  <c r="U12" i="19"/>
  <c r="D10" i="19"/>
  <c r="I11" i="19"/>
  <c r="I14" i="19" s="1"/>
  <c r="I15" i="19" s="1"/>
  <c r="M11" i="19"/>
  <c r="M14" i="19" s="1"/>
  <c r="M15" i="19" s="1"/>
  <c r="Q11" i="19"/>
  <c r="F12" i="19"/>
  <c r="V12" i="19" s="1"/>
  <c r="J12" i="19"/>
  <c r="J14" i="19" s="1"/>
  <c r="J15" i="19" s="1"/>
  <c r="N12" i="19"/>
  <c r="R12" i="19"/>
  <c r="R14" i="19" s="1"/>
  <c r="R15" i="19" s="1"/>
  <c r="F14" i="19"/>
  <c r="K12" i="19"/>
  <c r="F13" i="19"/>
  <c r="D13" i="19" s="1"/>
  <c r="F41" i="18"/>
  <c r="G41" i="18" s="1"/>
  <c r="E24" i="18"/>
  <c r="L11" i="18"/>
  <c r="L14" i="18" s="1"/>
  <c r="L15" i="18" s="1"/>
  <c r="P11" i="18"/>
  <c r="M12" i="18"/>
  <c r="L13" i="18"/>
  <c r="U13" i="18"/>
  <c r="D10" i="18"/>
  <c r="I11" i="18"/>
  <c r="M11" i="18"/>
  <c r="Q11" i="18"/>
  <c r="F12" i="18"/>
  <c r="J12" i="18"/>
  <c r="N12" i="18"/>
  <c r="R12" i="18"/>
  <c r="J14" i="18"/>
  <c r="J15" i="18" s="1"/>
  <c r="H11" i="18"/>
  <c r="I12" i="18"/>
  <c r="F11" i="18"/>
  <c r="F14" i="18" s="1"/>
  <c r="J11" i="18"/>
  <c r="N11" i="18"/>
  <c r="R11" i="18"/>
  <c r="G12" i="18"/>
  <c r="K12" i="18"/>
  <c r="O12" i="18"/>
  <c r="S12" i="18"/>
  <c r="U11" i="18"/>
  <c r="Q12" i="18"/>
  <c r="H13" i="18"/>
  <c r="D13" i="18" s="1"/>
  <c r="P13" i="18"/>
  <c r="G11" i="18"/>
  <c r="K11" i="18"/>
  <c r="K14" i="18" s="1"/>
  <c r="K15" i="18" s="1"/>
  <c r="O11" i="18"/>
  <c r="O14" i="18" s="1"/>
  <c r="O15" i="18" s="1"/>
  <c r="S11" i="18"/>
  <c r="S14" i="18" s="1"/>
  <c r="S15" i="18" s="1"/>
  <c r="H12" i="18"/>
  <c r="L12" i="18"/>
  <c r="P12" i="18"/>
  <c r="U12" i="18"/>
  <c r="U14" i="18" s="1"/>
  <c r="U15" i="18" s="1"/>
  <c r="I17" i="13"/>
  <c r="I19" i="13" s="1"/>
  <c r="I24" i="13" s="1"/>
  <c r="G41" i="17"/>
  <c r="F41" i="17"/>
  <c r="E24" i="17"/>
  <c r="H11" i="17"/>
  <c r="H14" i="17" s="1"/>
  <c r="H15" i="17" s="1"/>
  <c r="P11" i="17"/>
  <c r="P14" i="17" s="1"/>
  <c r="P15" i="17" s="1"/>
  <c r="I12" i="17"/>
  <c r="Q12" i="17"/>
  <c r="H13" i="17"/>
  <c r="L13" i="17"/>
  <c r="P13" i="17"/>
  <c r="U13" i="17"/>
  <c r="U14" i="17" s="1"/>
  <c r="U15" i="17" s="1"/>
  <c r="D10" i="17"/>
  <c r="I11" i="17"/>
  <c r="I14" i="17" s="1"/>
  <c r="I15" i="17" s="1"/>
  <c r="M11" i="17"/>
  <c r="Q11" i="17"/>
  <c r="Q14" i="17" s="1"/>
  <c r="Q15" i="17" s="1"/>
  <c r="F12" i="17"/>
  <c r="J12" i="17"/>
  <c r="N12" i="17"/>
  <c r="R12" i="17"/>
  <c r="R14" i="17" s="1"/>
  <c r="R15" i="17" s="1"/>
  <c r="U11" i="17"/>
  <c r="J11" i="17"/>
  <c r="J14" i="17" s="1"/>
  <c r="J15" i="17" s="1"/>
  <c r="R11" i="17"/>
  <c r="G12" i="17"/>
  <c r="O12" i="17"/>
  <c r="S12" i="17"/>
  <c r="F13" i="17"/>
  <c r="N13" i="17"/>
  <c r="N14" i="17" s="1"/>
  <c r="N15" i="17" s="1"/>
  <c r="L11" i="17"/>
  <c r="L14" i="17" s="1"/>
  <c r="L15" i="17" s="1"/>
  <c r="M12" i="17"/>
  <c r="F11" i="17"/>
  <c r="G11" i="17"/>
  <c r="G14" i="17" s="1"/>
  <c r="G15" i="17" s="1"/>
  <c r="K11" i="17"/>
  <c r="K14" i="17" s="1"/>
  <c r="K15" i="17" s="1"/>
  <c r="O11" i="17"/>
  <c r="O14" i="17" s="1"/>
  <c r="O15" i="17" s="1"/>
  <c r="S11" i="17"/>
  <c r="H12" i="17"/>
  <c r="L12" i="17"/>
  <c r="P12" i="17"/>
  <c r="U12" i="17"/>
  <c r="S12" i="15"/>
  <c r="S13" i="15"/>
  <c r="K11" i="15"/>
  <c r="F11" i="13"/>
  <c r="F16" i="13"/>
  <c r="E17" i="13"/>
  <c r="E19" i="13" s="1"/>
  <c r="E24" i="13" s="1"/>
  <c r="D11" i="13"/>
  <c r="G11" i="13"/>
  <c r="G17" i="13" s="1"/>
  <c r="E24" i="15"/>
  <c r="F41" i="15"/>
  <c r="G41" i="15" s="1"/>
  <c r="Q12" i="15"/>
  <c r="Q14" i="15" s="1"/>
  <c r="Q15" i="15" s="1"/>
  <c r="H11" i="15"/>
  <c r="L11" i="15"/>
  <c r="P11" i="15"/>
  <c r="F12" i="15"/>
  <c r="J12" i="15"/>
  <c r="J14" i="15" s="1"/>
  <c r="J15" i="15" s="1"/>
  <c r="N12" i="15"/>
  <c r="R12" i="15"/>
  <c r="F13" i="15"/>
  <c r="J13" i="15"/>
  <c r="N13" i="15"/>
  <c r="R13" i="15"/>
  <c r="I12" i="15"/>
  <c r="I14" i="15" s="1"/>
  <c r="I15" i="15" s="1"/>
  <c r="G12" i="15"/>
  <c r="G14" i="15" s="1"/>
  <c r="G15" i="15" s="1"/>
  <c r="K12" i="15"/>
  <c r="K14" i="15" s="1"/>
  <c r="K15" i="15" s="1"/>
  <c r="O12" i="15"/>
  <c r="O14" i="15" s="1"/>
  <c r="O15" i="15" s="1"/>
  <c r="U12" i="15"/>
  <c r="U14" i="15" s="1"/>
  <c r="U15" i="15" s="1"/>
  <c r="M12" i="15"/>
  <c r="M14" i="15" s="1"/>
  <c r="M15" i="15" s="1"/>
  <c r="D10" i="15"/>
  <c r="F11" i="15"/>
  <c r="J11" i="15"/>
  <c r="N11" i="15"/>
  <c r="R11" i="15"/>
  <c r="H12" i="15"/>
  <c r="H14" i="15" s="1"/>
  <c r="H15" i="15" s="1"/>
  <c r="L12" i="15"/>
  <c r="L14" i="15" s="1"/>
  <c r="L15" i="15" s="1"/>
  <c r="P12" i="15"/>
  <c r="D16" i="13"/>
  <c r="E24" i="14"/>
  <c r="F41" i="14"/>
  <c r="G41" i="14" s="1"/>
  <c r="I12" i="14"/>
  <c r="H11" i="14"/>
  <c r="L11" i="14"/>
  <c r="P11" i="14"/>
  <c r="F12" i="14"/>
  <c r="J12" i="14"/>
  <c r="J14" i="14" s="1"/>
  <c r="J15" i="14" s="1"/>
  <c r="N12" i="14"/>
  <c r="R12" i="14"/>
  <c r="F13" i="14"/>
  <c r="D13" i="14" s="1"/>
  <c r="J13" i="14"/>
  <c r="N13" i="14"/>
  <c r="R13" i="14"/>
  <c r="H14" i="14"/>
  <c r="H15" i="14" s="1"/>
  <c r="Q12" i="14"/>
  <c r="Q14" i="14" s="1"/>
  <c r="Q15" i="14" s="1"/>
  <c r="I11" i="14"/>
  <c r="M11" i="14"/>
  <c r="Q11" i="14"/>
  <c r="G12" i="14"/>
  <c r="G14" i="14" s="1"/>
  <c r="G15" i="14" s="1"/>
  <c r="K12" i="14"/>
  <c r="K14" i="14" s="1"/>
  <c r="K15" i="14" s="1"/>
  <c r="O12" i="14"/>
  <c r="O14" i="14" s="1"/>
  <c r="O15" i="14" s="1"/>
  <c r="S12" i="14"/>
  <c r="S14" i="14" s="1"/>
  <c r="S15" i="14" s="1"/>
  <c r="M12" i="14"/>
  <c r="D10" i="14"/>
  <c r="F11" i="14"/>
  <c r="J11" i="14"/>
  <c r="N11" i="14"/>
  <c r="N14" i="14" s="1"/>
  <c r="N15" i="14" s="1"/>
  <c r="R11" i="14"/>
  <c r="R14" i="14" s="1"/>
  <c r="R15" i="14" s="1"/>
  <c r="H12" i="14"/>
  <c r="L12" i="14"/>
  <c r="L14" i="14" s="1"/>
  <c r="L15" i="14" s="1"/>
  <c r="P12" i="14"/>
  <c r="P14" i="14" s="1"/>
  <c r="P15" i="14" s="1"/>
  <c r="S11" i="12"/>
  <c r="Q11" i="12"/>
  <c r="P11" i="12"/>
  <c r="O11" i="12"/>
  <c r="M11" i="12"/>
  <c r="L11" i="12"/>
  <c r="K11" i="12"/>
  <c r="I11" i="12"/>
  <c r="H11" i="12"/>
  <c r="G11" i="12"/>
  <c r="I12" i="12"/>
  <c r="I14" i="12" s="1"/>
  <c r="I15" i="12" s="1"/>
  <c r="M12" i="12"/>
  <c r="M14" i="12" s="1"/>
  <c r="M15" i="12" s="1"/>
  <c r="Q12" i="12"/>
  <c r="Q14" i="12" s="1"/>
  <c r="Q15" i="12" s="1"/>
  <c r="F12" i="12"/>
  <c r="J12" i="12"/>
  <c r="N12" i="12"/>
  <c r="R12" i="12"/>
  <c r="F13" i="12"/>
  <c r="J13" i="12"/>
  <c r="N13" i="12"/>
  <c r="R13" i="12"/>
  <c r="G12" i="12"/>
  <c r="G14" i="12" s="1"/>
  <c r="G15" i="12" s="1"/>
  <c r="K12" i="12"/>
  <c r="K14" i="12" s="1"/>
  <c r="K15" i="12" s="1"/>
  <c r="O12" i="12"/>
  <c r="O14" i="12" s="1"/>
  <c r="O15" i="12" s="1"/>
  <c r="S12" i="12"/>
  <c r="S14" i="12" s="1"/>
  <c r="S15" i="12" s="1"/>
  <c r="F41" i="12"/>
  <c r="G41" i="12" s="1"/>
  <c r="D10" i="12"/>
  <c r="F11" i="12"/>
  <c r="J11" i="12"/>
  <c r="N11" i="12"/>
  <c r="R11" i="12"/>
  <c r="H12" i="12"/>
  <c r="L12" i="12"/>
  <c r="L14" i="12" s="1"/>
  <c r="L15" i="12" s="1"/>
  <c r="P12" i="12"/>
  <c r="G14" i="11"/>
  <c r="G15" i="11" s="1"/>
  <c r="E24" i="11"/>
  <c r="F41" i="11"/>
  <c r="G41" i="11" s="1"/>
  <c r="M12" i="11"/>
  <c r="H11" i="11"/>
  <c r="L11" i="11"/>
  <c r="P11" i="11"/>
  <c r="F12" i="11"/>
  <c r="J12" i="11"/>
  <c r="N12" i="11"/>
  <c r="R12" i="11"/>
  <c r="F13" i="11"/>
  <c r="D13" i="11" s="1"/>
  <c r="J13" i="11"/>
  <c r="N13" i="11"/>
  <c r="R13" i="11"/>
  <c r="H14" i="11"/>
  <c r="H15" i="11" s="1"/>
  <c r="I12" i="11"/>
  <c r="I11" i="11"/>
  <c r="I14" i="11" s="1"/>
  <c r="I15" i="11" s="1"/>
  <c r="M11" i="11"/>
  <c r="M14" i="11" s="1"/>
  <c r="M15" i="11" s="1"/>
  <c r="Q11" i="11"/>
  <c r="Q14" i="11" s="1"/>
  <c r="Q15" i="11" s="1"/>
  <c r="G12" i="11"/>
  <c r="K12" i="11"/>
  <c r="K14" i="11" s="1"/>
  <c r="K15" i="11" s="1"/>
  <c r="O12" i="11"/>
  <c r="O14" i="11" s="1"/>
  <c r="O15" i="11" s="1"/>
  <c r="S12" i="11"/>
  <c r="S14" i="11" s="1"/>
  <c r="S15" i="11" s="1"/>
  <c r="Q12" i="11"/>
  <c r="D10" i="11"/>
  <c r="F11" i="11"/>
  <c r="J11" i="11"/>
  <c r="J14" i="11" s="1"/>
  <c r="J15" i="11" s="1"/>
  <c r="N11" i="11"/>
  <c r="N14" i="11" s="1"/>
  <c r="N15" i="11" s="1"/>
  <c r="R11" i="11"/>
  <c r="R14" i="11" s="1"/>
  <c r="R15" i="11" s="1"/>
  <c r="H12" i="11"/>
  <c r="L12" i="11"/>
  <c r="L14" i="11" s="1"/>
  <c r="L15" i="11" s="1"/>
  <c r="P12" i="11"/>
  <c r="P14" i="11" s="1"/>
  <c r="P15" i="11" s="1"/>
  <c r="I11" i="1"/>
  <c r="Q12" i="1"/>
  <c r="R12" i="1"/>
  <c r="R13" i="1"/>
  <c r="R11" i="1"/>
  <c r="I12" i="1"/>
  <c r="Q13" i="1"/>
  <c r="Q14" i="1" s="1"/>
  <c r="Q15" i="1" s="1"/>
  <c r="O13" i="1"/>
  <c r="O12" i="1"/>
  <c r="I14" i="1"/>
  <c r="I15" i="1" s="1"/>
  <c r="H14" i="1"/>
  <c r="H15" i="1" s="1"/>
  <c r="F12" i="1"/>
  <c r="P11" i="1"/>
  <c r="K11" i="1"/>
  <c r="G12" i="1"/>
  <c r="M12" i="1"/>
  <c r="L12" i="1"/>
  <c r="S12" i="1"/>
  <c r="N12" i="1"/>
  <c r="L13" i="1"/>
  <c r="S13" i="1"/>
  <c r="F11" i="1"/>
  <c r="L11" i="1"/>
  <c r="S11" i="1"/>
  <c r="K12" i="1"/>
  <c r="K14" i="1" s="1"/>
  <c r="K15" i="1" s="1"/>
  <c r="P12" i="1"/>
  <c r="G13" i="1"/>
  <c r="M13" i="1"/>
  <c r="J12" i="1"/>
  <c r="F13" i="1"/>
  <c r="G11" i="1"/>
  <c r="M11" i="1"/>
  <c r="J13" i="1"/>
  <c r="N13" i="1"/>
  <c r="F17" i="13" l="1"/>
  <c r="F19" i="13" s="1"/>
  <c r="F24" i="13" s="1"/>
  <c r="J24" i="13"/>
  <c r="D22" i="19"/>
  <c r="D11" i="19"/>
  <c r="U14" i="19"/>
  <c r="U15" i="19" s="1"/>
  <c r="G14" i="19"/>
  <c r="G15" i="19" s="1"/>
  <c r="S14" i="19"/>
  <c r="S15" i="19" s="1"/>
  <c r="F15" i="19"/>
  <c r="H14" i="19"/>
  <c r="H15" i="19" s="1"/>
  <c r="K14" i="19"/>
  <c r="K15" i="19" s="1"/>
  <c r="G14" i="18"/>
  <c r="G15" i="18" s="1"/>
  <c r="R14" i="18"/>
  <c r="R15" i="18" s="1"/>
  <c r="P14" i="18"/>
  <c r="P15" i="18" s="1"/>
  <c r="N14" i="18"/>
  <c r="N15" i="18" s="1"/>
  <c r="H14" i="18"/>
  <c r="H15" i="18" s="1"/>
  <c r="F15" i="18"/>
  <c r="I14" i="18"/>
  <c r="I15" i="18" s="1"/>
  <c r="V12" i="18"/>
  <c r="Q14" i="18"/>
  <c r="Q15" i="18" s="1"/>
  <c r="D11" i="18"/>
  <c r="D22" i="18" s="1"/>
  <c r="M14" i="18"/>
  <c r="M15" i="18" s="1"/>
  <c r="S14" i="17"/>
  <c r="S15" i="17" s="1"/>
  <c r="D11" i="17"/>
  <c r="D13" i="17"/>
  <c r="D22" i="17" s="1"/>
  <c r="M14" i="17"/>
  <c r="M15" i="17" s="1"/>
  <c r="F14" i="17"/>
  <c r="V12" i="17"/>
  <c r="S14" i="15"/>
  <c r="S15" i="15" s="1"/>
  <c r="D13" i="15"/>
  <c r="N14" i="15"/>
  <c r="N15" i="15" s="1"/>
  <c r="F14" i="15"/>
  <c r="R14" i="15"/>
  <c r="R15" i="15" s="1"/>
  <c r="P14" i="15"/>
  <c r="P15" i="15" s="1"/>
  <c r="D37" i="13"/>
  <c r="F15" i="15"/>
  <c r="V12" i="15"/>
  <c r="D11" i="15"/>
  <c r="F14" i="14"/>
  <c r="T14" i="14" s="1"/>
  <c r="D38" i="14" s="1"/>
  <c r="D39" i="14" s="1"/>
  <c r="M14" i="14"/>
  <c r="M15" i="14" s="1"/>
  <c r="I14" i="14"/>
  <c r="I15" i="14" s="1"/>
  <c r="D17" i="13"/>
  <c r="D19" i="13" s="1"/>
  <c r="T12" i="14"/>
  <c r="D11" i="14"/>
  <c r="D22" i="14" s="1"/>
  <c r="P14" i="12"/>
  <c r="P15" i="12" s="1"/>
  <c r="R14" i="12"/>
  <c r="R15" i="12" s="1"/>
  <c r="H14" i="12"/>
  <c r="H15" i="12" s="1"/>
  <c r="N14" i="12"/>
  <c r="N15" i="12" s="1"/>
  <c r="J14" i="12"/>
  <c r="J15" i="12" s="1"/>
  <c r="D13" i="12"/>
  <c r="T12" i="12"/>
  <c r="D11" i="12"/>
  <c r="F14" i="12"/>
  <c r="D22" i="11"/>
  <c r="T12" i="11"/>
  <c r="D11" i="11"/>
  <c r="F14" i="11"/>
  <c r="D13" i="1"/>
  <c r="O14" i="1"/>
  <c r="O15" i="1" s="1"/>
  <c r="R14" i="1"/>
  <c r="R15" i="1" s="1"/>
  <c r="F14" i="1"/>
  <c r="F15" i="1" s="1"/>
  <c r="S14" i="1"/>
  <c r="S15" i="1" s="1"/>
  <c r="P14" i="1"/>
  <c r="P15" i="1" s="1"/>
  <c r="N14" i="1"/>
  <c r="N15" i="1" s="1"/>
  <c r="M14" i="1"/>
  <c r="M15" i="1" s="1"/>
  <c r="G14" i="1"/>
  <c r="G15" i="1" s="1"/>
  <c r="L14" i="1"/>
  <c r="L15" i="1" s="1"/>
  <c r="T12" i="1"/>
  <c r="D11" i="1"/>
  <c r="D22" i="1" s="1"/>
  <c r="J14" i="1"/>
  <c r="J15" i="1" s="1"/>
  <c r="D20" i="13" l="1"/>
  <c r="D24" i="13"/>
  <c r="D25" i="13" s="1"/>
  <c r="E25" i="13" s="1"/>
  <c r="F25" i="13" s="1"/>
  <c r="V14" i="19"/>
  <c r="D38" i="19" s="1"/>
  <c r="D39" i="19" s="1"/>
  <c r="E15" i="19"/>
  <c r="E23" i="19" s="1"/>
  <c r="E26" i="19" s="1"/>
  <c r="E15" i="18"/>
  <c r="E23" i="18" s="1"/>
  <c r="E26" i="18" s="1"/>
  <c r="V14" i="18"/>
  <c r="D38" i="18" s="1"/>
  <c r="D39" i="18" s="1"/>
  <c r="E20" i="13"/>
  <c r="F15" i="17"/>
  <c r="E15" i="17" s="1"/>
  <c r="E23" i="17" s="1"/>
  <c r="E26" i="17" s="1"/>
  <c r="V14" i="17"/>
  <c r="D38" i="17" s="1"/>
  <c r="D39" i="17" s="1"/>
  <c r="D22" i="15"/>
  <c r="E15" i="15"/>
  <c r="V14" i="15"/>
  <c r="D38" i="15" s="1"/>
  <c r="D39" i="15" s="1"/>
  <c r="F15" i="14"/>
  <c r="E15" i="14" s="1"/>
  <c r="D22" i="12"/>
  <c r="F15" i="12"/>
  <c r="E15" i="12" s="1"/>
  <c r="T14" i="12"/>
  <c r="D38" i="12" s="1"/>
  <c r="D39" i="12" s="1"/>
  <c r="F15" i="11"/>
  <c r="E15" i="11" s="1"/>
  <c r="E23" i="11" s="1"/>
  <c r="E26" i="11" s="1"/>
  <c r="T14" i="11"/>
  <c r="D38" i="11" s="1"/>
  <c r="D39" i="11" s="1"/>
  <c r="E15" i="1"/>
  <c r="E23" i="1" s="1"/>
  <c r="T14" i="1"/>
  <c r="D38" i="1" s="1"/>
  <c r="D35" i="1" s="1"/>
  <c r="F20" i="13" l="1"/>
  <c r="E23" i="15"/>
  <c r="E26" i="15" s="1"/>
  <c r="G19" i="13"/>
  <c r="G24" i="13" s="1"/>
  <c r="G25" i="13" s="1"/>
  <c r="H25" i="13" s="1"/>
  <c r="I25" i="13" s="1"/>
  <c r="J25" i="13" s="1"/>
  <c r="K25" i="13" s="1"/>
  <c r="L25" i="13" s="1"/>
  <c r="M25" i="13" s="1"/>
  <c r="N25" i="13" s="1"/>
  <c r="O25" i="13" s="1"/>
  <c r="E23" i="14"/>
  <c r="E26" i="14" s="1"/>
  <c r="E23" i="12"/>
  <c r="E26" i="12" s="1"/>
  <c r="D41" i="1"/>
  <c r="G20" i="13" l="1"/>
  <c r="H20" i="13" s="1"/>
  <c r="E26" i="1"/>
  <c r="F41" i="1"/>
  <c r="G41" i="1" s="1"/>
  <c r="I20" i="13" l="1"/>
  <c r="J20" i="13" s="1"/>
  <c r="K20" i="13" s="1"/>
  <c r="L20" i="13" s="1"/>
  <c r="M20" i="13" s="1"/>
  <c r="N20" i="13" s="1"/>
  <c r="O20" i="13" s="1"/>
</calcChain>
</file>

<file path=xl/sharedStrings.xml><?xml version="1.0" encoding="utf-8"?>
<sst xmlns="http://schemas.openxmlformats.org/spreadsheetml/2006/main" count="627" uniqueCount="112">
  <si>
    <t>No</t>
    <phoneticPr fontId="2"/>
  </si>
  <si>
    <t>流動費用</t>
    <rPh sb="0" eb="2">
      <t>リュウドウ</t>
    </rPh>
    <rPh sb="2" eb="4">
      <t>ヒヨウ</t>
    </rPh>
    <phoneticPr fontId="2"/>
  </si>
  <si>
    <t>支出</t>
    <rPh sb="0" eb="2">
      <t>シシュツ</t>
    </rPh>
    <phoneticPr fontId="2"/>
  </si>
  <si>
    <t>収入</t>
    <rPh sb="0" eb="2">
      <t>シュウニュウ</t>
    </rPh>
    <phoneticPr fontId="2"/>
  </si>
  <si>
    <t>家賃</t>
    <rPh sb="0" eb="2">
      <t>ヤチン</t>
    </rPh>
    <phoneticPr fontId="2"/>
  </si>
  <si>
    <t>光熱費</t>
    <rPh sb="0" eb="3">
      <t>コウネツヒ</t>
    </rPh>
    <phoneticPr fontId="2"/>
  </si>
  <si>
    <t>ﾋﾞｼﾞﾈｽﾊﾟｰﾄﾅｰ手数料</t>
    <rPh sb="12" eb="15">
      <t>テスウリョウ</t>
    </rPh>
    <phoneticPr fontId="2"/>
  </si>
  <si>
    <t>お皿</t>
    <rPh sb="1" eb="2">
      <t>サラ</t>
    </rPh>
    <phoneticPr fontId="2"/>
  </si>
  <si>
    <t>花瓶</t>
    <rPh sb="0" eb="2">
      <t>カビン</t>
    </rPh>
    <phoneticPr fontId="2"/>
  </si>
  <si>
    <t>タンス</t>
    <phoneticPr fontId="2"/>
  </si>
  <si>
    <t>机</t>
    <rPh sb="0" eb="1">
      <t>ツクエ</t>
    </rPh>
    <phoneticPr fontId="2"/>
  </si>
  <si>
    <t>椅子</t>
    <rPh sb="0" eb="2">
      <t>イス</t>
    </rPh>
    <phoneticPr fontId="2"/>
  </si>
  <si>
    <t>絵画</t>
    <rPh sb="0" eb="2">
      <t>カイガ</t>
    </rPh>
    <phoneticPr fontId="2"/>
  </si>
  <si>
    <t>電灯</t>
    <rPh sb="0" eb="2">
      <t>デントウ</t>
    </rPh>
    <phoneticPr fontId="2"/>
  </si>
  <si>
    <t>コップ</t>
    <phoneticPr fontId="2"/>
  </si>
  <si>
    <t>雑貨</t>
    <rPh sb="0" eb="2">
      <t>ザッカ</t>
    </rPh>
    <phoneticPr fontId="2"/>
  </si>
  <si>
    <t>（単価）</t>
    <rPh sb="1" eb="3">
      <t>タンカ</t>
    </rPh>
    <phoneticPr fontId="2"/>
  </si>
  <si>
    <t>（個数）</t>
    <rPh sb="1" eb="3">
      <t>コスウ</t>
    </rPh>
    <phoneticPr fontId="2"/>
  </si>
  <si>
    <t>（合価）</t>
    <rPh sb="1" eb="2">
      <t>ゴウ</t>
    </rPh>
    <rPh sb="2" eb="3">
      <t>カ</t>
    </rPh>
    <phoneticPr fontId="2"/>
  </si>
  <si>
    <t>現地梱包費
(代金の3%と仮定）</t>
    <rPh sb="0" eb="2">
      <t>ゲンチ</t>
    </rPh>
    <rPh sb="2" eb="5">
      <t>コンポウヒ</t>
    </rPh>
    <rPh sb="7" eb="9">
      <t>ダイキン</t>
    </rPh>
    <rPh sb="13" eb="15">
      <t>カテイ</t>
    </rPh>
    <phoneticPr fontId="2"/>
  </si>
  <si>
    <t>消費税、国内運送
(代金の10%と仮定）</t>
    <rPh sb="0" eb="3">
      <t>ショウヒゼイ</t>
    </rPh>
    <rPh sb="4" eb="6">
      <t>コクナイ</t>
    </rPh>
    <rPh sb="6" eb="8">
      <t>ウンソウ</t>
    </rPh>
    <phoneticPr fontId="2"/>
  </si>
  <si>
    <t>（原価）</t>
    <rPh sb="1" eb="3">
      <t>ゲンカ</t>
    </rPh>
    <phoneticPr fontId="2"/>
  </si>
  <si>
    <t>火災保険等</t>
    <rPh sb="0" eb="2">
      <t>カサイ</t>
    </rPh>
    <rPh sb="2" eb="4">
      <t>ホケン</t>
    </rPh>
    <rPh sb="4" eb="5">
      <t>ナド</t>
    </rPh>
    <phoneticPr fontId="2"/>
  </si>
  <si>
    <t>ネット維持</t>
    <rPh sb="3" eb="5">
      <t>イジ</t>
    </rPh>
    <phoneticPr fontId="2"/>
  </si>
  <si>
    <t>雑費</t>
    <rPh sb="0" eb="2">
      <t>ザッピ</t>
    </rPh>
    <phoneticPr fontId="2"/>
  </si>
  <si>
    <t>梱包材、ｶﾞｿﾘﾝ等</t>
    <rPh sb="0" eb="2">
      <t>コンポウ</t>
    </rPh>
    <rPh sb="2" eb="3">
      <t>ザイ</t>
    </rPh>
    <rPh sb="9" eb="10">
      <t>ナド</t>
    </rPh>
    <phoneticPr fontId="2"/>
  </si>
  <si>
    <t>税理士、顧問費用</t>
    <rPh sb="0" eb="3">
      <t>ゼイリシ</t>
    </rPh>
    <rPh sb="4" eb="6">
      <t>コモン</t>
    </rPh>
    <rPh sb="6" eb="8">
      <t>ヒヨウ</t>
    </rPh>
    <phoneticPr fontId="2"/>
  </si>
  <si>
    <t>合計</t>
    <rPh sb="0" eb="2">
      <t>ゴウケイ</t>
    </rPh>
    <phoneticPr fontId="2"/>
  </si>
  <si>
    <t>粗利</t>
    <rPh sb="0" eb="2">
      <t>アラリ</t>
    </rPh>
    <phoneticPr fontId="2"/>
  </si>
  <si>
    <t>運転資金返済</t>
    <rPh sb="0" eb="2">
      <t>ウンテン</t>
    </rPh>
    <rPh sb="2" eb="4">
      <t>シキン</t>
    </rPh>
    <rPh sb="4" eb="6">
      <t>ヘンサイ</t>
    </rPh>
    <phoneticPr fontId="2"/>
  </si>
  <si>
    <t>←資産No9</t>
    <rPh sb="1" eb="3">
      <t>シサン</t>
    </rPh>
    <phoneticPr fontId="2"/>
  </si>
  <si>
    <t>給与（4名）</t>
    <rPh sb="0" eb="2">
      <t>キュウヨ</t>
    </rPh>
    <rPh sb="4" eb="5">
      <t>メイ</t>
    </rPh>
    <phoneticPr fontId="2"/>
  </si>
  <si>
    <t>会社利益</t>
    <rPh sb="0" eb="2">
      <t>カイシャ</t>
    </rPh>
    <rPh sb="2" eb="4">
      <t>リエキ</t>
    </rPh>
    <phoneticPr fontId="2"/>
  </si>
  <si>
    <t>運搬車</t>
    <rPh sb="0" eb="2">
      <t>ウンパン</t>
    </rPh>
    <rPh sb="2" eb="3">
      <t>クルマ</t>
    </rPh>
    <phoneticPr fontId="2"/>
  </si>
  <si>
    <t>運転資金</t>
    <rPh sb="0" eb="2">
      <t>ウンテン</t>
    </rPh>
    <rPh sb="2" eb="4">
      <t>シキン</t>
    </rPh>
    <phoneticPr fontId="2"/>
  </si>
  <si>
    <t>在庫3か月分
（原価X3）</t>
    <rPh sb="0" eb="2">
      <t>ザイコ</t>
    </rPh>
    <rPh sb="4" eb="6">
      <t>ゲツブン</t>
    </rPh>
    <rPh sb="8" eb="10">
      <t>ゲンカ</t>
    </rPh>
    <phoneticPr fontId="2"/>
  </si>
  <si>
    <t>事務所敷金</t>
    <rPh sb="0" eb="2">
      <t>ジム</t>
    </rPh>
    <rPh sb="2" eb="3">
      <t>ショ</t>
    </rPh>
    <rPh sb="3" eb="5">
      <t>シキキン</t>
    </rPh>
    <phoneticPr fontId="2"/>
  </si>
  <si>
    <t>倉庫改修費用</t>
    <rPh sb="0" eb="2">
      <t>ソウコ</t>
    </rPh>
    <rPh sb="2" eb="4">
      <t>カイシュウ</t>
    </rPh>
    <rPh sb="4" eb="6">
      <t>ヒヨウ</t>
    </rPh>
    <phoneticPr fontId="2"/>
  </si>
  <si>
    <t>店舗家具</t>
    <rPh sb="0" eb="2">
      <t>テンポ</t>
    </rPh>
    <rPh sb="2" eb="4">
      <t>カグ</t>
    </rPh>
    <phoneticPr fontId="2"/>
  </si>
  <si>
    <t>店舗電気製品など</t>
    <rPh sb="0" eb="2">
      <t>テンポ</t>
    </rPh>
    <rPh sb="2" eb="4">
      <t>デンキ</t>
    </rPh>
    <rPh sb="4" eb="6">
      <t>セイヒン</t>
    </rPh>
    <phoneticPr fontId="2"/>
  </si>
  <si>
    <t>Webデザイン</t>
    <phoneticPr fontId="2"/>
  </si>
  <si>
    <t>5年返済＠月</t>
    <rPh sb="1" eb="2">
      <t>ネン</t>
    </rPh>
    <rPh sb="2" eb="4">
      <t>ヘンサイ</t>
    </rPh>
    <rPh sb="5" eb="6">
      <t>ツキ</t>
    </rPh>
    <phoneticPr fontId="2"/>
  </si>
  <si>
    <t>←返済金配分</t>
    <rPh sb="1" eb="4">
      <t>ヘンサイキン</t>
    </rPh>
    <rPh sb="4" eb="6">
      <t>ハイブン</t>
    </rPh>
    <phoneticPr fontId="2"/>
  </si>
  <si>
    <t>借入</t>
    <rPh sb="0" eb="2">
      <t>カリイレ</t>
    </rPh>
    <phoneticPr fontId="2"/>
  </si>
  <si>
    <t>個人</t>
    <rPh sb="0" eb="2">
      <t>コジン</t>
    </rPh>
    <phoneticPr fontId="2"/>
  </si>
  <si>
    <t>個人資金拠出</t>
    <rPh sb="0" eb="2">
      <t>コジン</t>
    </rPh>
    <rPh sb="2" eb="4">
      <t>シキン</t>
    </rPh>
    <rPh sb="4" eb="6">
      <t>キョシュツ</t>
    </rPh>
    <phoneticPr fontId="2"/>
  </si>
  <si>
    <t>航空券</t>
    <rPh sb="0" eb="3">
      <t>コウクウケン</t>
    </rPh>
    <phoneticPr fontId="2"/>
  </si>
  <si>
    <t>ホテル</t>
    <phoneticPr fontId="2"/>
  </si>
  <si>
    <t>ﾚﾝﾀｶｰ</t>
    <phoneticPr fontId="2"/>
  </si>
  <si>
    <t>食費</t>
    <rPh sb="0" eb="2">
      <t>ショクヒ</t>
    </rPh>
    <phoneticPr fontId="2"/>
  </si>
  <si>
    <t>ﾊﾞｯｼﾞ小物</t>
    <rPh sb="5" eb="7">
      <t>コモノ</t>
    </rPh>
    <phoneticPr fontId="2"/>
  </si>
  <si>
    <t>植木鉢</t>
    <rPh sb="0" eb="3">
      <t>ウエキバチ</t>
    </rPh>
    <phoneticPr fontId="2"/>
  </si>
  <si>
    <t>ポット</t>
    <phoneticPr fontId="2"/>
  </si>
  <si>
    <t>缶</t>
    <rPh sb="0" eb="1">
      <t>カン</t>
    </rPh>
    <phoneticPr fontId="2"/>
  </si>
  <si>
    <t>ﾃｨｰﾎﾟｯﾄ</t>
    <phoneticPr fontId="2"/>
  </si>
  <si>
    <t xml:space="preserve">運賃、保険、諸掛り
</t>
    <rPh sb="0" eb="2">
      <t>ウンチン</t>
    </rPh>
    <rPh sb="3" eb="5">
      <t>ホケン</t>
    </rPh>
    <rPh sb="6" eb="8">
      <t>ショガカ</t>
    </rPh>
    <phoneticPr fontId="2"/>
  </si>
  <si>
    <t>渡航費</t>
    <rPh sb="0" eb="3">
      <t>トコウヒ</t>
    </rPh>
    <phoneticPr fontId="2"/>
  </si>
  <si>
    <t>買付</t>
    <rPh sb="0" eb="2">
      <t>カイツケ</t>
    </rPh>
    <phoneticPr fontId="2"/>
  </si>
  <si>
    <t>売価
(原定0.5と仮定）</t>
    <rPh sb="0" eb="2">
      <t>バイカ</t>
    </rPh>
    <rPh sb="4" eb="5">
      <t>ゲン</t>
    </rPh>
    <rPh sb="5" eb="6">
      <t>テイ</t>
    </rPh>
    <phoneticPr fontId="2"/>
  </si>
  <si>
    <t>資産(固定)</t>
    <rPh sb="0" eb="2">
      <t>シサン</t>
    </rPh>
    <rPh sb="3" eb="5">
      <t>コテイ</t>
    </rPh>
    <phoneticPr fontId="2"/>
  </si>
  <si>
    <t>資産(流動)</t>
    <rPh sb="0" eb="2">
      <t>シサン</t>
    </rPh>
    <rPh sb="3" eb="5">
      <t>リュウドウ</t>
    </rPh>
    <phoneticPr fontId="2"/>
  </si>
  <si>
    <t>小計</t>
    <rPh sb="0" eb="2">
      <t>ショウケイ</t>
    </rPh>
    <phoneticPr fontId="2"/>
  </si>
  <si>
    <t>年月</t>
    <rPh sb="0" eb="1">
      <t>ネン</t>
    </rPh>
    <rPh sb="1" eb="2">
      <t>ツキ</t>
    </rPh>
    <phoneticPr fontId="2"/>
  </si>
  <si>
    <t>2018-1月</t>
    <rPh sb="6" eb="7">
      <t>ガツ</t>
    </rPh>
    <phoneticPr fontId="2"/>
  </si>
  <si>
    <t>2018-2月</t>
    <rPh sb="6" eb="7">
      <t>ガツ</t>
    </rPh>
    <phoneticPr fontId="2"/>
  </si>
  <si>
    <t>2018-3月</t>
    <rPh sb="6" eb="7">
      <t>ガツ</t>
    </rPh>
    <phoneticPr fontId="2"/>
  </si>
  <si>
    <t>2018-4月</t>
    <rPh sb="6" eb="7">
      <t>ガツ</t>
    </rPh>
    <phoneticPr fontId="2"/>
  </si>
  <si>
    <t>2018-5月</t>
    <rPh sb="6" eb="7">
      <t>ガツ</t>
    </rPh>
    <phoneticPr fontId="2"/>
  </si>
  <si>
    <t>2018-6月</t>
    <rPh sb="6" eb="7">
      <t>ガツ</t>
    </rPh>
    <phoneticPr fontId="2"/>
  </si>
  <si>
    <t>2018-7月</t>
    <rPh sb="6" eb="7">
      <t>ガツ</t>
    </rPh>
    <phoneticPr fontId="2"/>
  </si>
  <si>
    <t>2018-8月</t>
    <rPh sb="6" eb="7">
      <t>ガツ</t>
    </rPh>
    <phoneticPr fontId="2"/>
  </si>
  <si>
    <t>2018-9月</t>
    <rPh sb="6" eb="7">
      <t>ガツ</t>
    </rPh>
    <phoneticPr fontId="2"/>
  </si>
  <si>
    <t>2018-10月</t>
    <rPh sb="7" eb="8">
      <t>ガツ</t>
    </rPh>
    <phoneticPr fontId="2"/>
  </si>
  <si>
    <t>2018-11月</t>
    <rPh sb="7" eb="8">
      <t>ガツ</t>
    </rPh>
    <phoneticPr fontId="2"/>
  </si>
  <si>
    <t>2018-12月</t>
    <rPh sb="7" eb="8">
      <t>ガツ</t>
    </rPh>
    <phoneticPr fontId="2"/>
  </si>
  <si>
    <t>宿泊</t>
    <rPh sb="0" eb="2">
      <t>シュクハク</t>
    </rPh>
    <phoneticPr fontId="2"/>
  </si>
  <si>
    <t>10日</t>
    <rPh sb="2" eb="3">
      <t>ニチ</t>
    </rPh>
    <phoneticPr fontId="2"/>
  </si>
  <si>
    <t>運賃、保険、諸掛り</t>
    <rPh sb="0" eb="2">
      <t>ウンチン</t>
    </rPh>
    <rPh sb="3" eb="5">
      <t>ホケン</t>
    </rPh>
    <rPh sb="6" eb="8">
      <t>ショガカ</t>
    </rPh>
    <phoneticPr fontId="2"/>
  </si>
  <si>
    <t>費用合計</t>
    <rPh sb="0" eb="2">
      <t>ヒヨウ</t>
    </rPh>
    <rPh sb="2" eb="4">
      <t>ゴウケイ</t>
    </rPh>
    <phoneticPr fontId="2"/>
  </si>
  <si>
    <t>経費1</t>
    <rPh sb="0" eb="2">
      <t>ケイヒ</t>
    </rPh>
    <phoneticPr fontId="2"/>
  </si>
  <si>
    <t>経費2</t>
    <rPh sb="0" eb="2">
      <t>ケイヒ</t>
    </rPh>
    <phoneticPr fontId="2"/>
  </si>
  <si>
    <t>経費3</t>
    <rPh sb="0" eb="2">
      <t>ケイヒ</t>
    </rPh>
    <phoneticPr fontId="2"/>
  </si>
  <si>
    <t>経費4</t>
    <rPh sb="0" eb="2">
      <t>ケイヒ</t>
    </rPh>
    <phoneticPr fontId="2"/>
  </si>
  <si>
    <t>経費5</t>
    <rPh sb="0" eb="2">
      <t>ケイヒ</t>
    </rPh>
    <phoneticPr fontId="2"/>
  </si>
  <si>
    <t>経費6</t>
    <rPh sb="0" eb="2">
      <t>ケイヒ</t>
    </rPh>
    <phoneticPr fontId="2"/>
  </si>
  <si>
    <t>経費7</t>
    <rPh sb="0" eb="2">
      <t>ケイヒ</t>
    </rPh>
    <phoneticPr fontId="2"/>
  </si>
  <si>
    <t>経費8</t>
    <rPh sb="0" eb="2">
      <t>ケイヒ</t>
    </rPh>
    <phoneticPr fontId="2"/>
  </si>
  <si>
    <t>原価1</t>
    <rPh sb="0" eb="2">
      <t>ゲンカ</t>
    </rPh>
    <phoneticPr fontId="2"/>
  </si>
  <si>
    <t>原価2</t>
    <rPh sb="0" eb="2">
      <t>ゲンカ</t>
    </rPh>
    <phoneticPr fontId="2"/>
  </si>
  <si>
    <t>原価3</t>
    <rPh sb="0" eb="2">
      <t>ゲンカ</t>
    </rPh>
    <phoneticPr fontId="2"/>
  </si>
  <si>
    <t>原価4</t>
    <rPh sb="0" eb="2">
      <t>ゲンカ</t>
    </rPh>
    <phoneticPr fontId="2"/>
  </si>
  <si>
    <t>原価5</t>
    <rPh sb="0" eb="2">
      <t>ゲンカ</t>
    </rPh>
    <phoneticPr fontId="2"/>
  </si>
  <si>
    <t>強化</t>
    <rPh sb="0" eb="2">
      <t>キョウカ</t>
    </rPh>
    <phoneticPr fontId="2"/>
  </si>
  <si>
    <t>売上</t>
    <rPh sb="0" eb="2">
      <t>ウリアゲ</t>
    </rPh>
    <phoneticPr fontId="2"/>
  </si>
  <si>
    <t>備考</t>
    <rPh sb="0" eb="2">
      <t>ビコウ</t>
    </rPh>
    <phoneticPr fontId="2"/>
  </si>
  <si>
    <t>買付初回</t>
    <rPh sb="0" eb="2">
      <t>カイツケ</t>
    </rPh>
    <rPh sb="2" eb="4">
      <t>ショカイ</t>
    </rPh>
    <phoneticPr fontId="2"/>
  </si>
  <si>
    <t>買付2回目</t>
    <rPh sb="0" eb="2">
      <t>カイツケ</t>
    </rPh>
    <rPh sb="3" eb="5">
      <t>カイメ</t>
    </rPh>
    <phoneticPr fontId="2"/>
  </si>
  <si>
    <t>ﾈｯﾄ販売開始</t>
    <rPh sb="3" eb="5">
      <t>ハンバイ</t>
    </rPh>
    <rPh sb="5" eb="7">
      <t>カイシ</t>
    </rPh>
    <phoneticPr fontId="2"/>
  </si>
  <si>
    <t>店舗開店</t>
    <rPh sb="0" eb="2">
      <t>テンポ</t>
    </rPh>
    <rPh sb="2" eb="4">
      <t>カイテン</t>
    </rPh>
    <phoneticPr fontId="2"/>
  </si>
  <si>
    <t>オブジェ</t>
    <phoneticPr fontId="2"/>
  </si>
  <si>
    <t>追加</t>
    <rPh sb="0" eb="2">
      <t>ツイカ</t>
    </rPh>
    <phoneticPr fontId="2"/>
  </si>
  <si>
    <t>利益累計</t>
    <rPh sb="0" eb="2">
      <t>リエキ</t>
    </rPh>
    <rPh sb="2" eb="4">
      <t>ルイケイ</t>
    </rPh>
    <phoneticPr fontId="2"/>
  </si>
  <si>
    <t>5月買付分を2か月で売却と仮定</t>
    <rPh sb="1" eb="2">
      <t>ガツ</t>
    </rPh>
    <rPh sb="2" eb="4">
      <t>カイツケ</t>
    </rPh>
    <rPh sb="4" eb="5">
      <t>ブン</t>
    </rPh>
    <rPh sb="8" eb="9">
      <t>ゲツ</t>
    </rPh>
    <rPh sb="10" eb="12">
      <t>バイキャク</t>
    </rPh>
    <rPh sb="13" eb="15">
      <t>カテイ</t>
    </rPh>
    <phoneticPr fontId="2"/>
  </si>
  <si>
    <t>7月買付分を2か月で売却と仮定</t>
    <rPh sb="1" eb="2">
      <t>ガツ</t>
    </rPh>
    <rPh sb="2" eb="4">
      <t>カイツケ</t>
    </rPh>
    <rPh sb="4" eb="5">
      <t>ブン</t>
    </rPh>
    <rPh sb="8" eb="9">
      <t>ゲツ</t>
    </rPh>
    <rPh sb="10" eb="12">
      <t>バイキャク</t>
    </rPh>
    <rPh sb="13" eb="15">
      <t>カテイ</t>
    </rPh>
    <phoneticPr fontId="2"/>
  </si>
  <si>
    <t>7,8月と同じと仮定</t>
    <rPh sb="3" eb="4">
      <t>ガツ</t>
    </rPh>
    <rPh sb="5" eb="6">
      <t>オナ</t>
    </rPh>
    <rPh sb="8" eb="10">
      <t>カテイ</t>
    </rPh>
    <phoneticPr fontId="2"/>
  </si>
  <si>
    <t>粗利単月
(売価ｰ費用合計）</t>
    <rPh sb="0" eb="2">
      <t>アラリ</t>
    </rPh>
    <rPh sb="2" eb="4">
      <t>タンゲツ</t>
    </rPh>
    <phoneticPr fontId="2"/>
  </si>
  <si>
    <t>粗利累計</t>
    <rPh sb="0" eb="2">
      <t>アラリ</t>
    </rPh>
    <rPh sb="2" eb="4">
      <t>ルイケイ</t>
    </rPh>
    <phoneticPr fontId="2"/>
  </si>
  <si>
    <t>会社利益
(粗利－返済ｰ給与)</t>
    <rPh sb="0" eb="2">
      <t>カイシャ</t>
    </rPh>
    <rPh sb="2" eb="4">
      <t>リエキ</t>
    </rPh>
    <rPh sb="6" eb="8">
      <t>アラリ</t>
    </rPh>
    <rPh sb="9" eb="11">
      <t>ヘンサイ</t>
    </rPh>
    <rPh sb="12" eb="14">
      <t>キュウヨ</t>
    </rPh>
    <phoneticPr fontId="2"/>
  </si>
  <si>
    <t>運転資金（年間"費用合計"平均X3か月）</t>
    <rPh sb="0" eb="2">
      <t>ウンテン</t>
    </rPh>
    <rPh sb="2" eb="4">
      <t>シキン</t>
    </rPh>
    <rPh sb="5" eb="7">
      <t>ネンカン</t>
    </rPh>
    <rPh sb="8" eb="10">
      <t>ヒヨウ</t>
    </rPh>
    <rPh sb="10" eb="12">
      <t>ゴウケイ</t>
    </rPh>
    <rPh sb="13" eb="15">
      <t>ヘイキン</t>
    </rPh>
    <rPh sb="18" eb="19">
      <t>ゲツ</t>
    </rPh>
    <phoneticPr fontId="2"/>
  </si>
  <si>
    <t>平均利益</t>
    <rPh sb="0" eb="2">
      <t>ヘイキン</t>
    </rPh>
    <rPh sb="2" eb="4">
      <t>リエキ</t>
    </rPh>
    <phoneticPr fontId="2"/>
  </si>
  <si>
    <t>1－6月</t>
    <rPh sb="3" eb="4">
      <t>ガツ</t>
    </rPh>
    <phoneticPr fontId="2"/>
  </si>
  <si>
    <t>7-12月</t>
    <rPh sb="4" eb="5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</si>
</sst>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i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i/>
      <u/>
      <sz val="12"/>
      <color theme="1"/>
      <name val="游ゴシック"/>
      <family val="3"/>
      <charset val="128"/>
      <scheme val="minor"/>
    </font>
    <font>
      <b/>
      <i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i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vertical="center" wrapText="1"/>
    </xf>
    <xf numFmtId="38" fontId="3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38" fontId="0" fillId="0" borderId="1" xfId="1" applyNumberFormat="1" applyFont="1" applyBorder="1">
      <alignment vertical="center"/>
    </xf>
    <xf numFmtId="0" fontId="6" fillId="0" borderId="1" xfId="0" applyFont="1" applyBorder="1">
      <alignment vertical="center"/>
    </xf>
    <xf numFmtId="38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7" fillId="0" borderId="1" xfId="0" applyFont="1" applyBorder="1">
      <alignment vertical="center"/>
    </xf>
    <xf numFmtId="38" fontId="0" fillId="0" borderId="0" xfId="0" applyNumberFormat="1">
      <alignment vertical="center"/>
    </xf>
    <xf numFmtId="0" fontId="0" fillId="0" borderId="1" xfId="0" applyFill="1" applyBorder="1">
      <alignment vertical="center"/>
    </xf>
    <xf numFmtId="38" fontId="0" fillId="0" borderId="0" xfId="1" applyFont="1" applyFill="1" applyBorder="1">
      <alignment vertical="center"/>
    </xf>
    <xf numFmtId="38" fontId="3" fillId="0" borderId="1" xfId="1" applyFont="1" applyBorder="1">
      <alignment vertical="center"/>
    </xf>
    <xf numFmtId="38" fontId="8" fillId="0" borderId="1" xfId="1" applyFont="1" applyBorder="1">
      <alignment vertical="center"/>
    </xf>
    <xf numFmtId="0" fontId="8" fillId="0" borderId="0" xfId="0" applyFont="1">
      <alignment vertical="center"/>
    </xf>
    <xf numFmtId="38" fontId="9" fillId="0" borderId="1" xfId="1" applyFont="1" applyBorder="1">
      <alignment vertical="center"/>
    </xf>
    <xf numFmtId="38" fontId="0" fillId="2" borderId="0" xfId="1" applyFont="1" applyFill="1">
      <alignment vertical="center"/>
    </xf>
    <xf numFmtId="38" fontId="8" fillId="2" borderId="1" xfId="1" applyFont="1" applyFill="1" applyBorder="1">
      <alignment vertical="center"/>
    </xf>
    <xf numFmtId="0" fontId="10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8" fillId="0" borderId="1" xfId="0" applyFont="1" applyBorder="1">
      <alignment vertical="center"/>
    </xf>
    <xf numFmtId="38" fontId="0" fillId="0" borderId="1" xfId="0" applyNumberFormat="1" applyFill="1" applyBorder="1">
      <alignment vertical="center"/>
    </xf>
    <xf numFmtId="0" fontId="10" fillId="0" borderId="2" xfId="0" applyFont="1" applyBorder="1">
      <alignment vertical="center"/>
    </xf>
    <xf numFmtId="38" fontId="0" fillId="0" borderId="2" xfId="1" applyFont="1" applyBorder="1">
      <alignment vertical="center"/>
    </xf>
    <xf numFmtId="38" fontId="5" fillId="0" borderId="1" xfId="1" applyFont="1" applyBorder="1">
      <alignment vertical="center"/>
    </xf>
    <xf numFmtId="38" fontId="11" fillId="0" borderId="1" xfId="1" applyFont="1" applyBorder="1">
      <alignment vertical="center"/>
    </xf>
    <xf numFmtId="38" fontId="9" fillId="0" borderId="1" xfId="0" applyNumberFormat="1" applyFont="1" applyBorder="1">
      <alignment vertical="center"/>
    </xf>
    <xf numFmtId="0" fontId="12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Fill="1" applyBorder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38" fontId="12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6C34-4023-4BFA-9BEC-E26A69745A15}">
  <sheetPr>
    <pageSetUpPr fitToPage="1"/>
  </sheetPr>
  <dimension ref="B1:T43"/>
  <sheetViews>
    <sheetView tabSelected="1" view="pageLayout" zoomScaleNormal="100" workbookViewId="0">
      <selection activeCell="O21" sqref="O21"/>
    </sheetView>
  </sheetViews>
  <sheetFormatPr defaultRowHeight="18" x14ac:dyDescent="0.55000000000000004"/>
  <cols>
    <col min="1" max="1" width="0.5" customWidth="1"/>
    <col min="2" max="2" width="4.58203125" style="33" bestFit="1" customWidth="1"/>
    <col min="3" max="3" width="18.25" bestFit="1" customWidth="1"/>
    <col min="4" max="15" width="9.5" customWidth="1"/>
    <col min="16" max="16" width="3.83203125" customWidth="1"/>
  </cols>
  <sheetData>
    <row r="1" spans="2:15" ht="5.5" customHeight="1" x14ac:dyDescent="0.55000000000000004"/>
    <row r="2" spans="2:15" x14ac:dyDescent="0.55000000000000004">
      <c r="B2" s="33" t="s">
        <v>0</v>
      </c>
      <c r="C2" s="2" t="s">
        <v>62</v>
      </c>
      <c r="D2" s="25" t="s">
        <v>63</v>
      </c>
      <c r="E2" s="26" t="s">
        <v>64</v>
      </c>
      <c r="F2" s="26" t="s">
        <v>65</v>
      </c>
      <c r="G2" s="26" t="s">
        <v>66</v>
      </c>
      <c r="H2" s="26" t="s">
        <v>67</v>
      </c>
      <c r="I2" s="26" t="s">
        <v>68</v>
      </c>
      <c r="J2" s="26" t="s">
        <v>69</v>
      </c>
      <c r="K2" s="26" t="s">
        <v>70</v>
      </c>
      <c r="L2" s="26" t="s">
        <v>71</v>
      </c>
      <c r="M2" s="26" t="s">
        <v>72</v>
      </c>
      <c r="N2" s="26" t="s">
        <v>73</v>
      </c>
      <c r="O2" s="26" t="s">
        <v>74</v>
      </c>
    </row>
    <row r="3" spans="2:15" x14ac:dyDescent="0.55000000000000004">
      <c r="B3" s="33" t="s">
        <v>79</v>
      </c>
      <c r="C3" s="2" t="s">
        <v>4</v>
      </c>
      <c r="D3" s="4">
        <v>0</v>
      </c>
      <c r="E3" s="4">
        <v>86400</v>
      </c>
      <c r="F3" s="4">
        <v>86400</v>
      </c>
      <c r="G3" s="4">
        <v>172800</v>
      </c>
      <c r="H3" s="4">
        <v>172800</v>
      </c>
      <c r="I3" s="4">
        <v>172800</v>
      </c>
      <c r="J3" s="4">
        <v>172800</v>
      </c>
      <c r="K3" s="4">
        <v>172800</v>
      </c>
      <c r="L3" s="4">
        <v>172800</v>
      </c>
      <c r="M3" s="4">
        <v>172800</v>
      </c>
      <c r="N3" s="4">
        <v>172800</v>
      </c>
      <c r="O3" s="4">
        <v>172800</v>
      </c>
    </row>
    <row r="4" spans="2:15" x14ac:dyDescent="0.55000000000000004">
      <c r="B4" s="33" t="s">
        <v>80</v>
      </c>
      <c r="C4" s="2" t="s">
        <v>5</v>
      </c>
      <c r="D4" s="2">
        <v>0</v>
      </c>
      <c r="E4" s="2">
        <v>0</v>
      </c>
      <c r="F4" s="2">
        <v>0</v>
      </c>
      <c r="G4" s="12">
        <f>'2018-4月'!D4</f>
        <v>70000</v>
      </c>
      <c r="H4" s="12">
        <f>'2018-5月'!D4</f>
        <v>70000</v>
      </c>
      <c r="I4" s="12">
        <f>'2018-6月'!D4</f>
        <v>70000</v>
      </c>
      <c r="J4" s="12">
        <f>'2018-7月'!D4</f>
        <v>100000</v>
      </c>
      <c r="K4" s="12">
        <f>'2018-8月'!D4</f>
        <v>100000</v>
      </c>
      <c r="L4" s="2">
        <v>70000</v>
      </c>
      <c r="M4" s="2">
        <v>70000</v>
      </c>
      <c r="N4" s="2">
        <v>70000</v>
      </c>
      <c r="O4" s="2">
        <v>100000</v>
      </c>
    </row>
    <row r="5" spans="2:15" x14ac:dyDescent="0.55000000000000004">
      <c r="B5" s="33" t="s">
        <v>81</v>
      </c>
      <c r="C5" s="2" t="s">
        <v>56</v>
      </c>
      <c r="D5" s="12">
        <f>'2018-１月'!D5</f>
        <v>289000</v>
      </c>
      <c r="E5" s="2">
        <v>0</v>
      </c>
      <c r="F5" s="12">
        <f>'2018-3月'!D5</f>
        <v>408500</v>
      </c>
      <c r="G5" s="2">
        <v>0</v>
      </c>
      <c r="H5" s="12">
        <f>'2018-5月'!D5</f>
        <v>408500</v>
      </c>
      <c r="I5" s="2">
        <v>0</v>
      </c>
      <c r="J5" s="12">
        <f>'2018-7月'!D5</f>
        <v>408500</v>
      </c>
      <c r="K5" s="2">
        <v>0</v>
      </c>
      <c r="L5" s="12">
        <v>408500</v>
      </c>
      <c r="M5" s="2">
        <v>0</v>
      </c>
      <c r="N5" s="2">
        <v>408500</v>
      </c>
      <c r="O5" s="2">
        <v>0</v>
      </c>
    </row>
    <row r="6" spans="2:15" x14ac:dyDescent="0.55000000000000004">
      <c r="B6" s="33" t="s">
        <v>82</v>
      </c>
      <c r="C6" s="2" t="s">
        <v>6</v>
      </c>
      <c r="D6" s="12">
        <f>'2018-１月'!D6</f>
        <v>0</v>
      </c>
      <c r="E6" s="2">
        <v>0</v>
      </c>
      <c r="F6" s="12">
        <f>'2018-3月'!D6</f>
        <v>10000</v>
      </c>
      <c r="G6" s="2">
        <v>0</v>
      </c>
      <c r="H6" s="12">
        <f>'2018-5月'!D6</f>
        <v>10000</v>
      </c>
      <c r="I6" s="2">
        <v>0</v>
      </c>
      <c r="J6" s="12">
        <f>'2018-7月'!D6</f>
        <v>10000</v>
      </c>
      <c r="K6" s="2">
        <v>0</v>
      </c>
      <c r="L6" s="12">
        <v>10000</v>
      </c>
      <c r="M6" s="2">
        <v>0</v>
      </c>
      <c r="N6" s="2">
        <v>10000</v>
      </c>
      <c r="O6" s="2">
        <v>0</v>
      </c>
    </row>
    <row r="7" spans="2:15" x14ac:dyDescent="0.55000000000000004">
      <c r="B7" s="33" t="s">
        <v>83</v>
      </c>
      <c r="C7" s="2" t="s">
        <v>22</v>
      </c>
      <c r="D7" s="2">
        <v>0</v>
      </c>
      <c r="E7" s="2">
        <v>0</v>
      </c>
      <c r="F7" s="12">
        <f>'2018-3月'!D17</f>
        <v>20000</v>
      </c>
      <c r="G7" s="12">
        <f>'2018-4月'!D17</f>
        <v>20000</v>
      </c>
      <c r="H7" s="12">
        <f>'2018-5月'!D17</f>
        <v>50000</v>
      </c>
      <c r="I7" s="12">
        <f>'2018-6月'!D17</f>
        <v>50000</v>
      </c>
      <c r="J7" s="12">
        <f>'2018-7月'!D17</f>
        <v>50000</v>
      </c>
      <c r="K7" s="12">
        <f>'2018-8月'!D17</f>
        <v>50000</v>
      </c>
      <c r="L7" s="12">
        <v>50000</v>
      </c>
      <c r="M7" s="12">
        <v>50000</v>
      </c>
      <c r="N7" s="2">
        <v>50000</v>
      </c>
      <c r="O7" s="2">
        <v>50000</v>
      </c>
    </row>
    <row r="8" spans="2:15" x14ac:dyDescent="0.55000000000000004">
      <c r="B8" s="33" t="s">
        <v>84</v>
      </c>
      <c r="C8" s="2" t="s">
        <v>23</v>
      </c>
      <c r="D8" s="27">
        <f>'2018-１月'!D18</f>
        <v>10000</v>
      </c>
      <c r="E8" s="12">
        <f>'2018-2月'!D18</f>
        <v>10000</v>
      </c>
      <c r="F8" s="12">
        <f>'2018-3月'!D18</f>
        <v>10000</v>
      </c>
      <c r="G8" s="12">
        <f>'2018-4月'!D18</f>
        <v>10000</v>
      </c>
      <c r="H8" s="12">
        <f>'2018-5月'!D18</f>
        <v>10000</v>
      </c>
      <c r="I8" s="12">
        <f>'2018-6月'!D18</f>
        <v>10000</v>
      </c>
      <c r="J8" s="12">
        <f>'2018-7月'!D18</f>
        <v>10000</v>
      </c>
      <c r="K8" s="12">
        <f>'2018-8月'!D18</f>
        <v>10000</v>
      </c>
      <c r="L8" s="12">
        <v>10000</v>
      </c>
      <c r="M8" s="12">
        <v>10000</v>
      </c>
      <c r="N8" s="2">
        <v>10000</v>
      </c>
      <c r="O8" s="2">
        <v>10000</v>
      </c>
    </row>
    <row r="9" spans="2:15" x14ac:dyDescent="0.55000000000000004">
      <c r="B9" s="33" t="s">
        <v>85</v>
      </c>
      <c r="C9" s="2" t="s">
        <v>24</v>
      </c>
      <c r="D9" s="27">
        <v>0</v>
      </c>
      <c r="E9" s="12">
        <f>'2018-2月'!D19</f>
        <v>50000</v>
      </c>
      <c r="F9" s="12">
        <f>'2018-3月'!D19</f>
        <v>80000</v>
      </c>
      <c r="G9" s="12">
        <f>'2018-4月'!D19</f>
        <v>80000</v>
      </c>
      <c r="H9" s="12">
        <f>'2018-5月'!D19</f>
        <v>100000</v>
      </c>
      <c r="I9" s="12">
        <f>'2018-6月'!D19</f>
        <v>100000</v>
      </c>
      <c r="J9" s="12">
        <f>'2018-7月'!D19</f>
        <v>100000</v>
      </c>
      <c r="K9" s="12">
        <f>'2018-8月'!D19</f>
        <v>100000</v>
      </c>
      <c r="L9" s="12">
        <v>100000</v>
      </c>
      <c r="M9" s="12">
        <v>100000</v>
      </c>
      <c r="N9" s="2">
        <v>100000</v>
      </c>
      <c r="O9" s="2">
        <v>100000</v>
      </c>
    </row>
    <row r="10" spans="2:15" x14ac:dyDescent="0.55000000000000004">
      <c r="B10" s="33" t="s">
        <v>86</v>
      </c>
      <c r="C10" s="2" t="s">
        <v>26</v>
      </c>
      <c r="D10" s="27">
        <v>10000</v>
      </c>
      <c r="E10" s="12">
        <f>'2018-2月'!D20</f>
        <v>10000</v>
      </c>
      <c r="F10" s="12">
        <f>'2018-3月'!D20</f>
        <v>20000</v>
      </c>
      <c r="G10" s="12">
        <f>'2018-4月'!D20</f>
        <v>20000</v>
      </c>
      <c r="H10" s="12">
        <f>'2018-5月'!D20</f>
        <v>20000</v>
      </c>
      <c r="I10" s="12">
        <f>'2018-6月'!D20</f>
        <v>20000</v>
      </c>
      <c r="J10" s="12">
        <f>'2018-7月'!D20</f>
        <v>20000</v>
      </c>
      <c r="K10" s="12">
        <f>'2018-8月'!D20</f>
        <v>20000</v>
      </c>
      <c r="L10" s="12">
        <v>20000</v>
      </c>
      <c r="M10" s="12">
        <v>20000</v>
      </c>
      <c r="N10" s="2">
        <v>20000</v>
      </c>
      <c r="O10" s="2">
        <v>20000</v>
      </c>
    </row>
    <row r="11" spans="2:15" x14ac:dyDescent="0.55000000000000004">
      <c r="C11" s="8" t="s">
        <v>61</v>
      </c>
      <c r="D11" s="12">
        <f t="shared" ref="D11:K11" si="0">SUM(D3:D10)</f>
        <v>309000</v>
      </c>
      <c r="E11" s="12">
        <f t="shared" si="0"/>
        <v>156400</v>
      </c>
      <c r="F11" s="12">
        <f t="shared" si="0"/>
        <v>634900</v>
      </c>
      <c r="G11" s="12">
        <f t="shared" si="0"/>
        <v>372800</v>
      </c>
      <c r="H11" s="12">
        <f t="shared" si="0"/>
        <v>841300</v>
      </c>
      <c r="I11" s="12">
        <f t="shared" si="0"/>
        <v>422800</v>
      </c>
      <c r="J11" s="12">
        <f t="shared" si="0"/>
        <v>871300</v>
      </c>
      <c r="K11" s="12">
        <f t="shared" si="0"/>
        <v>452800</v>
      </c>
      <c r="L11" s="12">
        <v>871300</v>
      </c>
      <c r="M11" s="12">
        <v>452800</v>
      </c>
      <c r="N11" s="2">
        <v>871300</v>
      </c>
      <c r="O11" s="2">
        <v>452800</v>
      </c>
    </row>
    <row r="12" spans="2:15" x14ac:dyDescent="0.55000000000000004">
      <c r="B12" s="33" t="s">
        <v>87</v>
      </c>
      <c r="C12" s="2" t="s">
        <v>57</v>
      </c>
      <c r="D12" s="12">
        <f>'2018-１月'!D10</f>
        <v>223000</v>
      </c>
      <c r="E12" s="2">
        <v>0</v>
      </c>
      <c r="F12" s="12">
        <f>'2018-3月'!D10</f>
        <v>1220000</v>
      </c>
      <c r="G12" s="2">
        <v>0</v>
      </c>
      <c r="H12" s="12">
        <f>'2018-5月'!D10</f>
        <v>1625000</v>
      </c>
      <c r="I12" s="2">
        <v>0</v>
      </c>
      <c r="J12" s="12">
        <f>'2018-7月'!D10</f>
        <v>1775000</v>
      </c>
      <c r="K12" s="2">
        <v>0</v>
      </c>
      <c r="L12" s="12">
        <v>1775000</v>
      </c>
      <c r="M12" s="2">
        <v>0</v>
      </c>
      <c r="N12" s="2">
        <v>1775000</v>
      </c>
      <c r="O12" s="2">
        <v>0</v>
      </c>
    </row>
    <row r="13" spans="2:15" ht="33" x14ac:dyDescent="0.55000000000000004">
      <c r="B13" s="33" t="s">
        <v>88</v>
      </c>
      <c r="C13" s="36" t="s">
        <v>19</v>
      </c>
      <c r="D13" s="12">
        <f>'2018-１月'!D11</f>
        <v>6690</v>
      </c>
      <c r="E13" s="2">
        <v>0</v>
      </c>
      <c r="F13" s="12">
        <f>'2018-3月'!D11</f>
        <v>36600</v>
      </c>
      <c r="G13" s="2">
        <v>0</v>
      </c>
      <c r="H13" s="12">
        <f>'2018-5月'!D11</f>
        <v>48750</v>
      </c>
      <c r="I13" s="2">
        <v>0</v>
      </c>
      <c r="J13" s="12">
        <f>'2018-7月'!D11</f>
        <v>53250</v>
      </c>
      <c r="K13" s="2">
        <v>0</v>
      </c>
      <c r="L13" s="12">
        <v>53250</v>
      </c>
      <c r="M13" s="2">
        <v>0</v>
      </c>
      <c r="N13" s="2">
        <v>53250</v>
      </c>
      <c r="O13" s="2">
        <v>0</v>
      </c>
    </row>
    <row r="14" spans="2:15" x14ac:dyDescent="0.55000000000000004">
      <c r="B14" s="33" t="s">
        <v>89</v>
      </c>
      <c r="C14" s="6" t="s">
        <v>77</v>
      </c>
      <c r="D14" s="12">
        <f>'2018-１月'!D12</f>
        <v>200000</v>
      </c>
      <c r="E14" s="2">
        <v>0</v>
      </c>
      <c r="F14" s="12">
        <f>'2018-3月'!D12</f>
        <v>400000</v>
      </c>
      <c r="G14" s="2">
        <v>0</v>
      </c>
      <c r="H14" s="12">
        <f>'2018-5月'!D12</f>
        <v>400000</v>
      </c>
      <c r="I14" s="2">
        <v>0</v>
      </c>
      <c r="J14" s="12">
        <f>'2018-7月'!D12</f>
        <v>400000</v>
      </c>
      <c r="K14" s="2">
        <v>0</v>
      </c>
      <c r="L14" s="12">
        <v>400000</v>
      </c>
      <c r="M14" s="2">
        <v>0</v>
      </c>
      <c r="N14" s="2">
        <v>400000</v>
      </c>
      <c r="O14" s="2">
        <v>0</v>
      </c>
    </row>
    <row r="15" spans="2:15" ht="33" x14ac:dyDescent="0.55000000000000004">
      <c r="B15" s="33" t="s">
        <v>90</v>
      </c>
      <c r="C15" s="36" t="s">
        <v>20</v>
      </c>
      <c r="D15" s="12">
        <f>'2018-１月'!D13</f>
        <v>22300</v>
      </c>
      <c r="E15" s="2">
        <v>0</v>
      </c>
      <c r="F15" s="12">
        <f>'2018-3月'!D13</f>
        <v>122000</v>
      </c>
      <c r="G15" s="2">
        <v>0</v>
      </c>
      <c r="H15" s="12">
        <f>'2018-5月'!D13</f>
        <v>162500</v>
      </c>
      <c r="I15" s="2">
        <v>0</v>
      </c>
      <c r="J15" s="12">
        <f>'2018-7月'!D13</f>
        <v>177500</v>
      </c>
      <c r="K15" s="2">
        <v>0</v>
      </c>
      <c r="L15" s="12">
        <v>177500</v>
      </c>
      <c r="M15" s="2">
        <v>0</v>
      </c>
      <c r="N15" s="2">
        <v>177500</v>
      </c>
      <c r="O15" s="2">
        <v>0</v>
      </c>
    </row>
    <row r="16" spans="2:15" x14ac:dyDescent="0.55000000000000004">
      <c r="B16" s="33" t="s">
        <v>91</v>
      </c>
      <c r="C16" s="8" t="s">
        <v>21</v>
      </c>
      <c r="D16" s="12">
        <f t="shared" ref="D16:K16" si="1">SUM(D12:D15)</f>
        <v>451990</v>
      </c>
      <c r="E16" s="12">
        <f t="shared" si="1"/>
        <v>0</v>
      </c>
      <c r="F16" s="12">
        <f t="shared" si="1"/>
        <v>1778600</v>
      </c>
      <c r="G16" s="12">
        <f t="shared" si="1"/>
        <v>0</v>
      </c>
      <c r="H16" s="12">
        <f t="shared" si="1"/>
        <v>2236250</v>
      </c>
      <c r="I16" s="12">
        <f t="shared" si="1"/>
        <v>0</v>
      </c>
      <c r="J16" s="12">
        <f t="shared" si="1"/>
        <v>2405750</v>
      </c>
      <c r="K16" s="12">
        <f t="shared" si="1"/>
        <v>0</v>
      </c>
      <c r="L16" s="12">
        <v>2405750</v>
      </c>
      <c r="M16" s="12">
        <v>0</v>
      </c>
      <c r="N16" s="2">
        <v>2405750</v>
      </c>
      <c r="O16" s="2">
        <v>0</v>
      </c>
    </row>
    <row r="17" spans="2:20" x14ac:dyDescent="0.55000000000000004">
      <c r="C17" s="8" t="s">
        <v>78</v>
      </c>
      <c r="D17" s="30">
        <f t="shared" ref="D17:K17" si="2">D11+D16</f>
        <v>760990</v>
      </c>
      <c r="E17" s="30">
        <f t="shared" si="2"/>
        <v>156400</v>
      </c>
      <c r="F17" s="30">
        <f t="shared" si="2"/>
        <v>2413500</v>
      </c>
      <c r="G17" s="30">
        <f t="shared" si="2"/>
        <v>372800</v>
      </c>
      <c r="H17" s="30">
        <f t="shared" si="2"/>
        <v>3077550</v>
      </c>
      <c r="I17" s="30">
        <f t="shared" si="2"/>
        <v>422800</v>
      </c>
      <c r="J17" s="30">
        <f t="shared" si="2"/>
        <v>3277050</v>
      </c>
      <c r="K17" s="30">
        <f t="shared" si="2"/>
        <v>452800</v>
      </c>
      <c r="L17" s="30">
        <v>3277050</v>
      </c>
      <c r="M17" s="30">
        <v>452800</v>
      </c>
      <c r="N17" s="30">
        <v>3277050</v>
      </c>
      <c r="O17" s="30">
        <v>452800</v>
      </c>
      <c r="Q17" t="s">
        <v>109</v>
      </c>
    </row>
    <row r="18" spans="2:20" x14ac:dyDescent="0.55000000000000004">
      <c r="C18" s="9" t="s">
        <v>93</v>
      </c>
      <c r="D18" s="30">
        <v>0</v>
      </c>
      <c r="E18" s="30">
        <f>'2018-１月'!$E$15/2</f>
        <v>451990.00000000006</v>
      </c>
      <c r="F18" s="30">
        <f>'2018-１月'!$E$15/2</f>
        <v>451990.00000000006</v>
      </c>
      <c r="G18" s="30">
        <f>'2018-4月'!$E$15/2</f>
        <v>1778599.9999999998</v>
      </c>
      <c r="H18" s="30">
        <f>'2018-4月'!$E$15/2</f>
        <v>1778599.9999999998</v>
      </c>
      <c r="I18" s="30">
        <f>'2018-6月'!$E$15/2</f>
        <v>2236250</v>
      </c>
      <c r="J18" s="30">
        <f>'2018-6月'!$E$15/2</f>
        <v>2236250</v>
      </c>
      <c r="K18" s="30">
        <f>'2018-7月'!$E$15/2</f>
        <v>2405749.9999999995</v>
      </c>
      <c r="L18" s="30">
        <v>2405749.9999999995</v>
      </c>
      <c r="M18" s="30">
        <v>2405749.9999999995</v>
      </c>
      <c r="N18" s="30">
        <v>2405749.9999999995</v>
      </c>
      <c r="O18" s="30">
        <v>2405749.9999999995</v>
      </c>
      <c r="Q18" t="s">
        <v>110</v>
      </c>
      <c r="R18" t="s">
        <v>111</v>
      </c>
    </row>
    <row r="19" spans="2:20" ht="36" x14ac:dyDescent="0.55000000000000004">
      <c r="C19" s="9" t="s">
        <v>105</v>
      </c>
      <c r="D19" s="30">
        <f>D18-D17</f>
        <v>-760990</v>
      </c>
      <c r="E19" s="30">
        <f>E18-E17</f>
        <v>295590.00000000006</v>
      </c>
      <c r="F19" s="31">
        <f>F18-F17</f>
        <v>-1961510</v>
      </c>
      <c r="G19" s="30">
        <f>G18-G17</f>
        <v>1405799.9999999998</v>
      </c>
      <c r="H19" s="30">
        <f>I18-H17</f>
        <v>-841300</v>
      </c>
      <c r="I19" s="30">
        <f>J18-I17</f>
        <v>1813450</v>
      </c>
      <c r="J19" s="31">
        <f>J18-J17</f>
        <v>-1040800</v>
      </c>
      <c r="K19" s="30">
        <f>K18-K17</f>
        <v>1952949.9999999995</v>
      </c>
      <c r="L19" s="30">
        <v>-871300.00000000047</v>
      </c>
      <c r="M19" s="30">
        <v>1952949.9999999995</v>
      </c>
      <c r="N19" s="30">
        <v>-871300.00000000047</v>
      </c>
      <c r="O19" s="30">
        <v>1952949.9999999995</v>
      </c>
      <c r="Q19" s="15">
        <f>AVERAGE(D19:I19)</f>
        <v>-8160.0000000000391</v>
      </c>
      <c r="R19" s="15">
        <f>AVERAGE(J19:O19)</f>
        <v>512574.99999999959</v>
      </c>
    </row>
    <row r="20" spans="2:20" x14ac:dyDescent="0.55000000000000004">
      <c r="C20" s="2" t="s">
        <v>106</v>
      </c>
      <c r="D20" s="12">
        <f>D19</f>
        <v>-760990</v>
      </c>
      <c r="E20" s="12">
        <f>D20+E19</f>
        <v>-465399.99999999994</v>
      </c>
      <c r="F20" s="12">
        <f t="shared" ref="F20:O20" si="3">E20+F19</f>
        <v>-2426910</v>
      </c>
      <c r="G20" s="12">
        <f t="shared" si="3"/>
        <v>-1021110.0000000002</v>
      </c>
      <c r="H20" s="12">
        <f t="shared" si="3"/>
        <v>-1862410.0000000002</v>
      </c>
      <c r="I20" s="12">
        <f t="shared" si="3"/>
        <v>-48960.000000000233</v>
      </c>
      <c r="J20" s="12">
        <f t="shared" si="3"/>
        <v>-1089760.0000000002</v>
      </c>
      <c r="K20" s="12">
        <f t="shared" si="3"/>
        <v>863189.9999999993</v>
      </c>
      <c r="L20" s="12">
        <f t="shared" si="3"/>
        <v>-8110.0000000011642</v>
      </c>
      <c r="M20" s="12">
        <f t="shared" si="3"/>
        <v>1944839.9999999984</v>
      </c>
      <c r="N20" s="12">
        <f t="shared" si="3"/>
        <v>1073539.9999999979</v>
      </c>
      <c r="O20" s="12">
        <f t="shared" si="3"/>
        <v>3026489.9999999972</v>
      </c>
    </row>
    <row r="21" spans="2:20" ht="10" customHeight="1" x14ac:dyDescent="0.55000000000000004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20" x14ac:dyDescent="0.55000000000000004">
      <c r="C22" s="2" t="s">
        <v>29</v>
      </c>
      <c r="D22" s="12">
        <f>'2018-１月'!E24</f>
        <v>32500</v>
      </c>
      <c r="E22" s="12">
        <f>'2018-2月'!E24</f>
        <v>32500</v>
      </c>
      <c r="F22" s="12">
        <f>'2018-3月'!E24</f>
        <v>119166.66666666667</v>
      </c>
      <c r="G22" s="12">
        <f>'2018-4月'!E24</f>
        <v>151666.66666666666</v>
      </c>
      <c r="H22" s="12">
        <f>'2018-5月'!E24</f>
        <v>151666.66666666666</v>
      </c>
      <c r="I22" s="12">
        <f>'2018-6月'!E24</f>
        <v>151666.66666666666</v>
      </c>
      <c r="J22" s="12">
        <f>'2018-7月'!E24</f>
        <v>151666.66666666666</v>
      </c>
      <c r="K22" s="12">
        <f>'2018-8月'!E24</f>
        <v>151666.66666666666</v>
      </c>
      <c r="L22" s="4">
        <v>151666.66666666666</v>
      </c>
      <c r="M22" s="4">
        <v>151666.66666666666</v>
      </c>
      <c r="N22" s="4">
        <v>151666.66666666666</v>
      </c>
      <c r="O22" s="4">
        <v>151666.66666666666</v>
      </c>
    </row>
    <row r="23" spans="2:20" x14ac:dyDescent="0.55000000000000004">
      <c r="C23" s="2" t="s">
        <v>31</v>
      </c>
      <c r="D23" s="12">
        <f>'2018-１月'!E25</f>
        <v>0</v>
      </c>
      <c r="E23" s="12">
        <f>'2018-2月'!E25</f>
        <v>0</v>
      </c>
      <c r="F23" s="12">
        <f>'2018-3月'!E25</f>
        <v>0</v>
      </c>
      <c r="G23" s="12">
        <f>'2018-4月'!E25</f>
        <v>0</v>
      </c>
      <c r="H23" s="12">
        <f>'2018-5月'!E25</f>
        <v>250000</v>
      </c>
      <c r="I23" s="12">
        <f>'2018-6月'!E25</f>
        <v>250000</v>
      </c>
      <c r="J23" s="12">
        <f>'2018-7月'!E25</f>
        <v>300000</v>
      </c>
      <c r="K23" s="12">
        <f>'2018-8月'!E25</f>
        <v>300000</v>
      </c>
      <c r="L23" s="4">
        <v>350000</v>
      </c>
      <c r="M23" s="4">
        <v>350000</v>
      </c>
      <c r="N23" s="4">
        <v>350000</v>
      </c>
      <c r="O23" s="4">
        <v>350000</v>
      </c>
    </row>
    <row r="24" spans="2:20" ht="36" x14ac:dyDescent="0.55000000000000004">
      <c r="C24" s="9" t="s">
        <v>107</v>
      </c>
      <c r="D24" s="12">
        <f>D19-D22-D23</f>
        <v>-793490</v>
      </c>
      <c r="E24" s="12">
        <f t="shared" ref="E24:O24" si="4">E19-E22-E23</f>
        <v>263090.00000000006</v>
      </c>
      <c r="F24" s="12">
        <f t="shared" si="4"/>
        <v>-2080676.6666666667</v>
      </c>
      <c r="G24" s="12">
        <f t="shared" si="4"/>
        <v>1254133.333333333</v>
      </c>
      <c r="H24" s="12">
        <f t="shared" si="4"/>
        <v>-1242966.6666666665</v>
      </c>
      <c r="I24" s="12">
        <f t="shared" si="4"/>
        <v>1411783.3333333333</v>
      </c>
      <c r="J24" s="12">
        <f t="shared" si="4"/>
        <v>-1492466.6666666667</v>
      </c>
      <c r="K24" s="12">
        <f t="shared" si="4"/>
        <v>1501283.3333333328</v>
      </c>
      <c r="L24" s="12">
        <f t="shared" si="4"/>
        <v>-1372966.666666667</v>
      </c>
      <c r="M24" s="12">
        <f t="shared" si="4"/>
        <v>1451283.3333333328</v>
      </c>
      <c r="N24" s="12">
        <f t="shared" si="4"/>
        <v>-1372966.666666667</v>
      </c>
      <c r="O24" s="12">
        <f t="shared" si="4"/>
        <v>1451283.3333333328</v>
      </c>
    </row>
    <row r="25" spans="2:20" x14ac:dyDescent="0.55000000000000004">
      <c r="C25" s="16" t="s">
        <v>101</v>
      </c>
      <c r="D25" s="12">
        <f>D24</f>
        <v>-793490</v>
      </c>
      <c r="E25" s="12">
        <f>D25+E24</f>
        <v>-530400</v>
      </c>
      <c r="F25" s="12">
        <f t="shared" ref="F25:O25" si="5">E25+F24</f>
        <v>-2611076.666666667</v>
      </c>
      <c r="G25" s="12">
        <f t="shared" si="5"/>
        <v>-1356943.333333334</v>
      </c>
      <c r="H25" s="12">
        <f t="shared" si="5"/>
        <v>-2599910.0000000005</v>
      </c>
      <c r="I25" s="12">
        <f t="shared" si="5"/>
        <v>-1188126.6666666672</v>
      </c>
      <c r="J25" s="12">
        <f t="shared" si="5"/>
        <v>-2680593.333333334</v>
      </c>
      <c r="K25" s="12">
        <f t="shared" si="5"/>
        <v>-1179310.0000000012</v>
      </c>
      <c r="L25" s="12">
        <f t="shared" si="5"/>
        <v>-2552276.6666666679</v>
      </c>
      <c r="M25" s="12">
        <f t="shared" si="5"/>
        <v>-1100993.3333333351</v>
      </c>
      <c r="N25" s="12">
        <f t="shared" si="5"/>
        <v>-2473960.0000000019</v>
      </c>
      <c r="O25" s="12">
        <f t="shared" si="5"/>
        <v>-1022676.6666666691</v>
      </c>
    </row>
    <row r="27" spans="2:20" ht="20" x14ac:dyDescent="0.55000000000000004">
      <c r="B27" s="34"/>
      <c r="C27" s="28" t="s">
        <v>59</v>
      </c>
      <c r="D27" s="29"/>
      <c r="E27" s="29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T27" s="1"/>
    </row>
    <row r="28" spans="2:20" x14ac:dyDescent="0.55000000000000004">
      <c r="B28" s="34">
        <v>1</v>
      </c>
      <c r="C28" s="2" t="s">
        <v>33</v>
      </c>
      <c r="D28" s="4">
        <v>0</v>
      </c>
      <c r="E28" s="4">
        <f>'2018-2月'!D29</f>
        <v>0</v>
      </c>
      <c r="F28" s="4">
        <f>'2018-3月'!D29</f>
        <v>0</v>
      </c>
      <c r="G28" s="4">
        <f>'2018-4月'!D29</f>
        <v>1500000</v>
      </c>
      <c r="H28" s="4">
        <f>'2018-5月'!D29</f>
        <v>1500000</v>
      </c>
      <c r="I28" s="4">
        <f>'2018-6月'!D29</f>
        <v>1500000</v>
      </c>
      <c r="J28" s="4">
        <f>'2018-7月'!D29</f>
        <v>1500000</v>
      </c>
      <c r="K28" s="4">
        <f>'2018-8月'!D29</f>
        <v>1500000</v>
      </c>
      <c r="L28" s="4">
        <v>1500000</v>
      </c>
      <c r="M28" s="4">
        <v>1500000</v>
      </c>
      <c r="N28" s="4">
        <v>1500000</v>
      </c>
      <c r="O28" s="4">
        <v>1500000</v>
      </c>
      <c r="P28" s="5"/>
      <c r="Q28" s="5"/>
      <c r="R28" s="5"/>
      <c r="T28" s="1"/>
    </row>
    <row r="29" spans="2:20" x14ac:dyDescent="0.55000000000000004">
      <c r="B29" s="34">
        <v>2</v>
      </c>
      <c r="C29" s="2" t="s">
        <v>36</v>
      </c>
      <c r="D29" s="4">
        <v>500000</v>
      </c>
      <c r="E29" s="4">
        <f>'2018-2月'!D30</f>
        <v>500000</v>
      </c>
      <c r="F29" s="4">
        <f>'2018-3月'!D30</f>
        <v>500000</v>
      </c>
      <c r="G29" s="4">
        <f>'2018-4月'!D30</f>
        <v>500000</v>
      </c>
      <c r="H29" s="4">
        <f>'2018-5月'!D30</f>
        <v>500000</v>
      </c>
      <c r="I29" s="4">
        <f>'2018-6月'!D30</f>
        <v>500000</v>
      </c>
      <c r="J29" s="4">
        <f>'2018-7月'!D30</f>
        <v>500000</v>
      </c>
      <c r="K29" s="4">
        <f>'2018-8月'!D30</f>
        <v>500000</v>
      </c>
      <c r="L29" s="2">
        <v>500000</v>
      </c>
      <c r="M29" s="2">
        <v>500000</v>
      </c>
      <c r="N29" s="2">
        <v>500000</v>
      </c>
      <c r="O29" s="2">
        <v>500000</v>
      </c>
      <c r="T29" s="1"/>
    </row>
    <row r="30" spans="2:20" x14ac:dyDescent="0.55000000000000004">
      <c r="B30" s="34">
        <v>3</v>
      </c>
      <c r="C30" s="2" t="s">
        <v>37</v>
      </c>
      <c r="D30" s="4">
        <v>0</v>
      </c>
      <c r="E30" s="4">
        <f>'2018-2月'!D31</f>
        <v>0</v>
      </c>
      <c r="F30" s="4">
        <f>'2018-3月'!D31</f>
        <v>2000000</v>
      </c>
      <c r="G30" s="4">
        <f>'2018-4月'!D31</f>
        <v>2000000</v>
      </c>
      <c r="H30" s="4">
        <f>'2018-5月'!D31</f>
        <v>2000000</v>
      </c>
      <c r="I30" s="4">
        <f>'2018-6月'!D31</f>
        <v>2000000</v>
      </c>
      <c r="J30" s="4">
        <f>'2018-7月'!D31</f>
        <v>2000000</v>
      </c>
      <c r="K30" s="4">
        <f>'2018-8月'!D31</f>
        <v>2000000</v>
      </c>
      <c r="L30" s="2">
        <v>2000000</v>
      </c>
      <c r="M30" s="2">
        <v>2000000</v>
      </c>
      <c r="N30" s="2">
        <v>2000000</v>
      </c>
      <c r="O30" s="2">
        <v>2000000</v>
      </c>
      <c r="T30" s="1"/>
    </row>
    <row r="31" spans="2:20" x14ac:dyDescent="0.55000000000000004">
      <c r="B31" s="34">
        <v>4</v>
      </c>
      <c r="C31" s="2" t="s">
        <v>38</v>
      </c>
      <c r="D31" s="4">
        <v>0</v>
      </c>
      <c r="E31" s="4">
        <f>'2018-2月'!D32</f>
        <v>0</v>
      </c>
      <c r="F31" s="4">
        <f>'2018-3月'!D32</f>
        <v>1000000</v>
      </c>
      <c r="G31" s="4">
        <f>'2018-4月'!D32</f>
        <v>1000000</v>
      </c>
      <c r="H31" s="4">
        <f>'2018-5月'!D32</f>
        <v>1000000</v>
      </c>
      <c r="I31" s="4">
        <f>'2018-6月'!D32</f>
        <v>1000000</v>
      </c>
      <c r="J31" s="4">
        <f>'2018-7月'!D32</f>
        <v>1000000</v>
      </c>
      <c r="K31" s="4">
        <f>'2018-8月'!D32</f>
        <v>1000000</v>
      </c>
      <c r="L31" s="2">
        <v>1000000</v>
      </c>
      <c r="M31" s="2">
        <v>1000000</v>
      </c>
      <c r="N31" s="2">
        <v>1000000</v>
      </c>
      <c r="O31" s="2">
        <v>1000000</v>
      </c>
      <c r="T31" s="1"/>
    </row>
    <row r="32" spans="2:20" x14ac:dyDescent="0.55000000000000004">
      <c r="B32" s="34">
        <v>5</v>
      </c>
      <c r="C32" s="2" t="s">
        <v>39</v>
      </c>
      <c r="D32" s="4">
        <v>0</v>
      </c>
      <c r="E32" s="4">
        <f>'2018-2月'!D33</f>
        <v>0</v>
      </c>
      <c r="F32" s="4">
        <f>'2018-3月'!D33</f>
        <v>1000000</v>
      </c>
      <c r="G32" s="4">
        <f>'2018-4月'!D33</f>
        <v>1000000</v>
      </c>
      <c r="H32" s="4">
        <f>'2018-5月'!D33</f>
        <v>1000000</v>
      </c>
      <c r="I32" s="4">
        <f>'2018-6月'!D33</f>
        <v>1000000</v>
      </c>
      <c r="J32" s="4">
        <f>'2018-7月'!D33</f>
        <v>1000000</v>
      </c>
      <c r="K32" s="4">
        <f>'2018-8月'!D33</f>
        <v>1000000</v>
      </c>
      <c r="L32" s="2">
        <v>1000000</v>
      </c>
      <c r="M32" s="2">
        <v>1000000</v>
      </c>
      <c r="N32" s="2">
        <v>1000000</v>
      </c>
      <c r="O32" s="2">
        <v>1000000</v>
      </c>
      <c r="T32" s="1"/>
    </row>
    <row r="33" spans="2:20" x14ac:dyDescent="0.55000000000000004">
      <c r="B33" s="34">
        <v>6</v>
      </c>
      <c r="C33" s="2" t="s">
        <v>40</v>
      </c>
      <c r="D33" s="4">
        <v>1000000</v>
      </c>
      <c r="E33" s="4">
        <f>'2018-2月'!D34</f>
        <v>1000000</v>
      </c>
      <c r="F33" s="4">
        <f>'2018-3月'!D34</f>
        <v>1000000</v>
      </c>
      <c r="G33" s="4">
        <f>'2018-4月'!D34</f>
        <v>1000000</v>
      </c>
      <c r="H33" s="4">
        <f>'2018-5月'!D34</f>
        <v>1000000</v>
      </c>
      <c r="I33" s="4">
        <f>'2018-6月'!D34</f>
        <v>1000000</v>
      </c>
      <c r="J33" s="4">
        <f>'2018-7月'!D34</f>
        <v>1000000</v>
      </c>
      <c r="K33" s="4">
        <f>'2018-8月'!D34</f>
        <v>1000000</v>
      </c>
      <c r="L33" s="2">
        <v>1000000</v>
      </c>
      <c r="M33" s="2">
        <v>1000000</v>
      </c>
      <c r="N33" s="2">
        <v>1000000</v>
      </c>
      <c r="O33" s="2">
        <v>1000000</v>
      </c>
      <c r="T33" s="1"/>
    </row>
    <row r="34" spans="2:20" ht="20" x14ac:dyDescent="0.55000000000000004">
      <c r="B34" s="34">
        <v>7</v>
      </c>
      <c r="C34" s="11" t="s">
        <v>61</v>
      </c>
      <c r="D34" s="12">
        <f>SUM(D28:D33)</f>
        <v>1500000</v>
      </c>
      <c r="E34" s="4">
        <f>'2018-2月'!D35</f>
        <v>1500000</v>
      </c>
      <c r="F34" s="4">
        <f>'2018-3月'!D35</f>
        <v>5500000</v>
      </c>
      <c r="G34" s="4">
        <f>'2018-4月'!D35</f>
        <v>7000000</v>
      </c>
      <c r="H34" s="4">
        <f>'2018-5月'!D35</f>
        <v>7000000</v>
      </c>
      <c r="I34" s="4">
        <f>'2018-6月'!D35</f>
        <v>7000000</v>
      </c>
      <c r="J34" s="4">
        <f>'2018-7月'!D35</f>
        <v>7000000</v>
      </c>
      <c r="K34" s="4">
        <f>'2018-8月'!D35</f>
        <v>7000000</v>
      </c>
      <c r="L34" s="2">
        <v>7000000</v>
      </c>
      <c r="M34" s="2">
        <v>7000000</v>
      </c>
      <c r="N34" s="2">
        <v>7000000</v>
      </c>
      <c r="O34" s="2">
        <v>7000000</v>
      </c>
      <c r="T34" s="1"/>
    </row>
    <row r="35" spans="2:20" ht="20" x14ac:dyDescent="0.55000000000000004">
      <c r="B35" s="34"/>
      <c r="C35" s="24" t="s">
        <v>60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  <c r="Q35" s="5"/>
      <c r="R35" s="5"/>
      <c r="T35" s="1"/>
    </row>
    <row r="36" spans="2:20" ht="36" x14ac:dyDescent="0.55000000000000004">
      <c r="B36" s="34">
        <v>8</v>
      </c>
      <c r="C36" s="6" t="s">
        <v>108</v>
      </c>
      <c r="D36" s="4">
        <f>AVERAGE($D17:$O17)*3</f>
        <v>4598397.5</v>
      </c>
      <c r="E36" s="4">
        <f t="shared" ref="E36:O36" si="6">AVERAGE($D17:$O17)*3</f>
        <v>4598397.5</v>
      </c>
      <c r="F36" s="4">
        <f t="shared" si="6"/>
        <v>4598397.5</v>
      </c>
      <c r="G36" s="4">
        <f t="shared" si="6"/>
        <v>4598397.5</v>
      </c>
      <c r="H36" s="4">
        <f t="shared" si="6"/>
        <v>4598397.5</v>
      </c>
      <c r="I36" s="4">
        <f t="shared" si="6"/>
        <v>4598397.5</v>
      </c>
      <c r="J36" s="4">
        <f t="shared" si="6"/>
        <v>4598397.5</v>
      </c>
      <c r="K36" s="4">
        <f t="shared" si="6"/>
        <v>4598397.5</v>
      </c>
      <c r="L36" s="4">
        <f t="shared" si="6"/>
        <v>4598397.5</v>
      </c>
      <c r="M36" s="4">
        <f t="shared" si="6"/>
        <v>4598397.5</v>
      </c>
      <c r="N36" s="4">
        <f t="shared" si="6"/>
        <v>4598397.5</v>
      </c>
      <c r="O36" s="4">
        <f t="shared" si="6"/>
        <v>4598397.5</v>
      </c>
      <c r="T36" s="1"/>
    </row>
    <row r="37" spans="2:20" ht="20" x14ac:dyDescent="0.55000000000000004">
      <c r="B37" s="34"/>
      <c r="C37" s="11" t="s">
        <v>27</v>
      </c>
      <c r="D37" s="32">
        <f>D34+D36</f>
        <v>6098397.5</v>
      </c>
      <c r="E37" s="32">
        <f t="shared" ref="E37:O37" si="7">E34+E36</f>
        <v>6098397.5</v>
      </c>
      <c r="F37" s="32">
        <f t="shared" si="7"/>
        <v>10098397.5</v>
      </c>
      <c r="G37" s="32">
        <f t="shared" si="7"/>
        <v>11598397.5</v>
      </c>
      <c r="H37" s="32">
        <f t="shared" si="7"/>
        <v>11598397.5</v>
      </c>
      <c r="I37" s="32">
        <f t="shared" si="7"/>
        <v>11598397.5</v>
      </c>
      <c r="J37" s="32">
        <f t="shared" si="7"/>
        <v>11598397.5</v>
      </c>
      <c r="K37" s="32">
        <f t="shared" si="7"/>
        <v>11598397.5</v>
      </c>
      <c r="L37" s="32">
        <f t="shared" si="7"/>
        <v>11598397.5</v>
      </c>
      <c r="M37" s="32">
        <f t="shared" si="7"/>
        <v>11598397.5</v>
      </c>
      <c r="N37" s="32">
        <f t="shared" si="7"/>
        <v>11598397.5</v>
      </c>
      <c r="O37" s="32">
        <f t="shared" si="7"/>
        <v>11598397.5</v>
      </c>
      <c r="T37" s="1"/>
    </row>
    <row r="38" spans="2:20" x14ac:dyDescent="0.55000000000000004">
      <c r="B38" s="34"/>
      <c r="C38" s="14" t="s">
        <v>41</v>
      </c>
      <c r="D38" s="4">
        <f>'2018-１月'!D41</f>
        <v>32500</v>
      </c>
      <c r="E38" s="12">
        <f>'2018-2月'!D41</f>
        <v>32500</v>
      </c>
      <c r="F38" s="4">
        <f>'2018-3月'!D41</f>
        <v>119166.66666666667</v>
      </c>
      <c r="G38" s="12">
        <f>'2018-4月'!D41</f>
        <v>151666.66666666666</v>
      </c>
      <c r="H38" s="2"/>
      <c r="I38" s="2"/>
      <c r="J38" s="2"/>
      <c r="K38" s="2"/>
      <c r="L38" s="2"/>
      <c r="M38" s="2"/>
      <c r="N38" s="2"/>
      <c r="O38" s="2"/>
      <c r="T38" s="1"/>
    </row>
    <row r="39" spans="2:20" x14ac:dyDescent="0.55000000000000004">
      <c r="B39" s="34"/>
      <c r="C39" s="2"/>
      <c r="D39" s="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T39" s="1"/>
    </row>
    <row r="40" spans="2:20" x14ac:dyDescent="0.55000000000000004">
      <c r="B40" s="35"/>
      <c r="C40" s="16" t="s">
        <v>43</v>
      </c>
      <c r="D40" s="4"/>
      <c r="E40" s="4"/>
      <c r="F40" s="4">
        <v>8000000</v>
      </c>
      <c r="G40" s="4">
        <v>8000000</v>
      </c>
      <c r="H40" s="4">
        <v>8000000</v>
      </c>
      <c r="I40" s="4">
        <v>8000000</v>
      </c>
      <c r="J40" s="4">
        <v>8000000</v>
      </c>
      <c r="K40" s="4">
        <v>8000000</v>
      </c>
      <c r="L40" s="4">
        <v>8000000</v>
      </c>
      <c r="M40" s="4">
        <v>8000000</v>
      </c>
      <c r="N40" s="4">
        <v>8000000</v>
      </c>
      <c r="O40" s="4">
        <v>8000000</v>
      </c>
      <c r="T40" s="1"/>
    </row>
    <row r="41" spans="2:20" x14ac:dyDescent="0.55000000000000004">
      <c r="B41" s="35"/>
      <c r="C41" s="16" t="s">
        <v>45</v>
      </c>
      <c r="D41" s="4">
        <v>3000000</v>
      </c>
      <c r="E41" s="12">
        <v>3000000</v>
      </c>
      <c r="F41" s="4">
        <v>3500000</v>
      </c>
      <c r="G41" s="4">
        <v>3500000</v>
      </c>
      <c r="H41" s="4">
        <v>3500000</v>
      </c>
      <c r="I41" s="4">
        <v>3500000</v>
      </c>
      <c r="J41" s="4">
        <v>3500000</v>
      </c>
      <c r="K41" s="4">
        <v>3500000</v>
      </c>
      <c r="L41" s="4">
        <v>3500000</v>
      </c>
      <c r="M41" s="4">
        <v>3500000</v>
      </c>
      <c r="N41" s="4">
        <v>3500000</v>
      </c>
      <c r="O41" s="4">
        <v>3500000</v>
      </c>
      <c r="T41" s="1"/>
    </row>
    <row r="42" spans="2:20" ht="36" x14ac:dyDescent="0.55000000000000004">
      <c r="B42" s="34"/>
      <c r="C42" s="16" t="s">
        <v>94</v>
      </c>
      <c r="D42" s="6" t="s">
        <v>95</v>
      </c>
      <c r="E42" s="6" t="s">
        <v>97</v>
      </c>
      <c r="F42" s="6" t="s">
        <v>96</v>
      </c>
      <c r="G42" s="6"/>
      <c r="H42" s="6" t="s">
        <v>98</v>
      </c>
      <c r="I42" s="6"/>
      <c r="J42" s="6"/>
      <c r="K42" s="6"/>
      <c r="L42" s="6"/>
      <c r="M42" s="6"/>
      <c r="N42" s="6"/>
      <c r="O42" s="2"/>
    </row>
    <row r="43" spans="2:20" ht="33" customHeight="1" x14ac:dyDescent="0.55000000000000004">
      <c r="B43" s="34"/>
      <c r="C43" s="2"/>
      <c r="D43" s="2"/>
      <c r="E43" s="2"/>
      <c r="F43" s="2"/>
      <c r="G43" s="2"/>
      <c r="H43" s="37" t="s">
        <v>102</v>
      </c>
      <c r="I43" s="37"/>
      <c r="J43" s="37" t="s">
        <v>103</v>
      </c>
      <c r="K43" s="37"/>
      <c r="L43" s="37" t="s">
        <v>104</v>
      </c>
      <c r="M43" s="37"/>
      <c r="N43" s="37" t="s">
        <v>104</v>
      </c>
      <c r="O43" s="37"/>
    </row>
  </sheetData>
  <mergeCells count="4">
    <mergeCell ref="H43:I43"/>
    <mergeCell ref="J43:K43"/>
    <mergeCell ref="L43:M43"/>
    <mergeCell ref="N43:O43"/>
  </mergeCells>
  <phoneticPr fontId="2"/>
  <pageMargins left="0.25" right="0.25" top="0.75" bottom="0.75" header="0.3" footer="0.3"/>
  <pageSetup paperSize="9" scale="82" fitToHeight="0" orientation="landscape" horizontalDpi="4294967293" verticalDpi="0" r:id="rId1"/>
  <headerFooter>
    <oddHeader>&amp;C&amp;A</oddHeader>
    <oddFooter>&amp;L&amp;F&amp;C&amp;P/&amp;N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9DF5-2F66-4942-A78F-E7039DDD8C7D}">
  <sheetPr>
    <pageSetUpPr fitToPage="1"/>
  </sheetPr>
  <dimension ref="B1:U44"/>
  <sheetViews>
    <sheetView topLeftCell="A31" zoomScaleNormal="100" workbookViewId="0">
      <selection activeCell="D38" sqref="D38"/>
    </sheetView>
  </sheetViews>
  <sheetFormatPr defaultRowHeight="18" x14ac:dyDescent="0.55000000000000004"/>
  <cols>
    <col min="1" max="1" width="0.9140625" customWidth="1"/>
    <col min="2" max="2" width="4.58203125" customWidth="1"/>
    <col min="3" max="3" width="18.5" customWidth="1"/>
    <col min="4" max="5" width="13.4140625" customWidth="1"/>
    <col min="6" max="19" width="7.6640625" customWidth="1"/>
    <col min="20" max="20" width="7.6640625" style="1" customWidth="1"/>
  </cols>
  <sheetData>
    <row r="1" spans="2:21" ht="30" customHeight="1" x14ac:dyDescent="0.55000000000000004"/>
    <row r="2" spans="2:21" ht="22.5" x14ac:dyDescent="0.55000000000000004">
      <c r="B2" s="2" t="s">
        <v>0</v>
      </c>
      <c r="C2" s="3" t="s">
        <v>1</v>
      </c>
      <c r="D2" s="2" t="s">
        <v>2</v>
      </c>
      <c r="E2" s="2" t="s">
        <v>3</v>
      </c>
    </row>
    <row r="3" spans="2:21" x14ac:dyDescent="0.55000000000000004">
      <c r="B3" s="2">
        <v>1</v>
      </c>
      <c r="C3" s="2" t="s">
        <v>4</v>
      </c>
      <c r="D3" s="4">
        <v>0</v>
      </c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2:21" x14ac:dyDescent="0.55000000000000004">
      <c r="B4" s="2">
        <v>2</v>
      </c>
      <c r="C4" s="2" t="s">
        <v>5</v>
      </c>
      <c r="D4" s="4">
        <v>0</v>
      </c>
      <c r="E4" s="4"/>
      <c r="F4" s="5" t="s">
        <v>46</v>
      </c>
      <c r="G4" s="5" t="s">
        <v>47</v>
      </c>
      <c r="H4" s="5" t="s">
        <v>48</v>
      </c>
      <c r="I4" s="5" t="s">
        <v>49</v>
      </c>
      <c r="J4" s="17" t="s">
        <v>24</v>
      </c>
      <c r="L4" s="5"/>
      <c r="M4" s="5"/>
      <c r="N4" s="5"/>
      <c r="O4" s="5"/>
      <c r="P4" s="5"/>
      <c r="Q4" s="5"/>
      <c r="R4" s="5"/>
    </row>
    <row r="5" spans="2:21" x14ac:dyDescent="0.55000000000000004">
      <c r="B5" s="2">
        <v>3</v>
      </c>
      <c r="C5" s="2" t="s">
        <v>56</v>
      </c>
      <c r="D5" s="4">
        <f>SUM(F5:L5)</f>
        <v>289000</v>
      </c>
      <c r="E5" s="4"/>
      <c r="F5" s="5">
        <v>110000</v>
      </c>
      <c r="G5" s="5">
        <v>60000</v>
      </c>
      <c r="H5" s="5">
        <v>78000</v>
      </c>
      <c r="I5" s="5">
        <v>21000</v>
      </c>
      <c r="J5" s="17">
        <v>20000</v>
      </c>
      <c r="L5" s="5"/>
      <c r="M5" s="5"/>
      <c r="N5" s="5"/>
      <c r="O5" s="5"/>
      <c r="P5" s="5"/>
      <c r="Q5" s="5"/>
      <c r="R5" s="5"/>
    </row>
    <row r="6" spans="2:21" x14ac:dyDescent="0.55000000000000004">
      <c r="B6" s="2">
        <v>4</v>
      </c>
      <c r="C6" s="2" t="s">
        <v>6</v>
      </c>
      <c r="D6" s="4">
        <v>0</v>
      </c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1" x14ac:dyDescent="0.55000000000000004">
      <c r="B7" s="2">
        <v>4</v>
      </c>
      <c r="C7" s="2" t="s">
        <v>57</v>
      </c>
      <c r="D7" s="4"/>
      <c r="E7" s="4"/>
      <c r="F7" s="18" t="s">
        <v>7</v>
      </c>
      <c r="G7" s="19" t="s">
        <v>8</v>
      </c>
      <c r="H7" s="19" t="s">
        <v>52</v>
      </c>
      <c r="I7" s="19" t="s">
        <v>51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13</v>
      </c>
      <c r="O7" s="19" t="s">
        <v>54</v>
      </c>
      <c r="P7" s="19" t="s">
        <v>14</v>
      </c>
      <c r="Q7" s="19" t="s">
        <v>53</v>
      </c>
      <c r="R7" s="19" t="s">
        <v>50</v>
      </c>
      <c r="S7" s="19" t="s">
        <v>15</v>
      </c>
      <c r="T7" s="20"/>
      <c r="U7" s="20"/>
    </row>
    <row r="8" spans="2:21" x14ac:dyDescent="0.55000000000000004">
      <c r="B8" s="2"/>
      <c r="C8" s="2" t="s">
        <v>16</v>
      </c>
      <c r="D8" s="4"/>
      <c r="E8" s="4"/>
      <c r="F8" s="21">
        <v>2000</v>
      </c>
      <c r="G8" s="21">
        <v>3000</v>
      </c>
      <c r="H8" s="21">
        <v>3000</v>
      </c>
      <c r="I8" s="21">
        <v>3000</v>
      </c>
      <c r="J8" s="21">
        <v>30000</v>
      </c>
      <c r="K8" s="21">
        <v>40000</v>
      </c>
      <c r="L8" s="21">
        <v>5000</v>
      </c>
      <c r="M8" s="21">
        <v>8000</v>
      </c>
      <c r="N8" s="21">
        <v>4000</v>
      </c>
      <c r="O8" s="21">
        <v>3000</v>
      </c>
      <c r="P8" s="21">
        <v>2500</v>
      </c>
      <c r="Q8" s="21">
        <v>2500</v>
      </c>
      <c r="R8" s="21">
        <v>700</v>
      </c>
      <c r="S8" s="21">
        <v>5000</v>
      </c>
    </row>
    <row r="9" spans="2:21" x14ac:dyDescent="0.55000000000000004">
      <c r="B9" s="2"/>
      <c r="C9" s="2" t="s">
        <v>17</v>
      </c>
      <c r="D9" s="4"/>
      <c r="E9" s="4"/>
      <c r="F9" s="21">
        <v>20</v>
      </c>
      <c r="G9" s="21">
        <v>5</v>
      </c>
      <c r="H9" s="21">
        <v>5</v>
      </c>
      <c r="I9" s="21">
        <v>5</v>
      </c>
      <c r="J9" s="21">
        <v>0</v>
      </c>
      <c r="K9" s="21">
        <v>0</v>
      </c>
      <c r="L9" s="21">
        <v>0</v>
      </c>
      <c r="M9" s="21">
        <v>0</v>
      </c>
      <c r="N9" s="21">
        <v>3</v>
      </c>
      <c r="O9" s="21">
        <v>5</v>
      </c>
      <c r="P9" s="21">
        <v>20</v>
      </c>
      <c r="Q9" s="21">
        <v>10</v>
      </c>
      <c r="R9" s="21">
        <v>30</v>
      </c>
      <c r="S9" s="21">
        <v>3</v>
      </c>
    </row>
    <row r="10" spans="2:21" x14ac:dyDescent="0.55000000000000004">
      <c r="B10" s="2"/>
      <c r="C10" s="2" t="s">
        <v>18</v>
      </c>
      <c r="D10" s="4">
        <f>SUM($F10:$S10)</f>
        <v>223000</v>
      </c>
      <c r="E10" s="4"/>
      <c r="F10" s="21">
        <f>F8*F9</f>
        <v>40000</v>
      </c>
      <c r="G10" s="21">
        <f t="shared" ref="G10:S10" si="0">G8*G9</f>
        <v>15000</v>
      </c>
      <c r="H10" s="21">
        <f t="shared" ref="H10:I10" si="1">H8*H9</f>
        <v>15000</v>
      </c>
      <c r="I10" s="21">
        <f t="shared" si="1"/>
        <v>15000</v>
      </c>
      <c r="J10" s="21">
        <f t="shared" si="0"/>
        <v>0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12000</v>
      </c>
      <c r="O10" s="21">
        <f t="shared" ref="O10" si="2">O8*O9</f>
        <v>15000</v>
      </c>
      <c r="P10" s="21">
        <f t="shared" si="0"/>
        <v>50000</v>
      </c>
      <c r="Q10" s="21">
        <f t="shared" ref="Q10:R10" si="3">Q8*Q9</f>
        <v>25000</v>
      </c>
      <c r="R10" s="21">
        <f t="shared" si="3"/>
        <v>21000</v>
      </c>
      <c r="S10" s="21">
        <f t="shared" si="0"/>
        <v>15000</v>
      </c>
    </row>
    <row r="11" spans="2:21" ht="36" x14ac:dyDescent="0.55000000000000004">
      <c r="B11" s="2">
        <v>5</v>
      </c>
      <c r="C11" s="6" t="s">
        <v>19</v>
      </c>
      <c r="D11" s="4">
        <f>SUM(F11:S11)</f>
        <v>6690</v>
      </c>
      <c r="E11" s="4"/>
      <c r="F11" s="21">
        <f>F10*$T11</f>
        <v>1200</v>
      </c>
      <c r="G11" s="21">
        <f>G10*$T11</f>
        <v>450</v>
      </c>
      <c r="H11" s="21">
        <f t="shared" ref="H11:I11" si="4">H10*$T11</f>
        <v>450</v>
      </c>
      <c r="I11" s="21">
        <f t="shared" si="4"/>
        <v>450</v>
      </c>
      <c r="J11" s="21">
        <f t="shared" ref="J11:P11" si="5">J10*$T11</f>
        <v>0</v>
      </c>
      <c r="K11" s="21">
        <f t="shared" si="5"/>
        <v>0</v>
      </c>
      <c r="L11" s="21">
        <f t="shared" si="5"/>
        <v>0</v>
      </c>
      <c r="M11" s="21">
        <f t="shared" si="5"/>
        <v>0</v>
      </c>
      <c r="N11" s="21">
        <f t="shared" si="5"/>
        <v>360</v>
      </c>
      <c r="O11" s="21">
        <f t="shared" si="5"/>
        <v>450</v>
      </c>
      <c r="P11" s="21">
        <f t="shared" si="5"/>
        <v>1500</v>
      </c>
      <c r="Q11" s="21">
        <f t="shared" ref="Q11:R11" si="6">Q10*$T11</f>
        <v>750</v>
      </c>
      <c r="R11" s="21">
        <f t="shared" si="6"/>
        <v>630</v>
      </c>
      <c r="S11" s="21">
        <f>S10*$T11</f>
        <v>450</v>
      </c>
      <c r="T11" s="1">
        <v>0.03</v>
      </c>
    </row>
    <row r="12" spans="2:21" ht="36" x14ac:dyDescent="0.55000000000000004">
      <c r="B12" s="2">
        <v>6</v>
      </c>
      <c r="C12" s="6" t="s">
        <v>55</v>
      </c>
      <c r="D12" s="4">
        <v>200000</v>
      </c>
      <c r="E12" s="4"/>
      <c r="F12" s="21">
        <f>$D12*(F10/SUM($F10:$S10))</f>
        <v>35874.439461883405</v>
      </c>
      <c r="G12" s="21">
        <f>$D12*(G10/SUM($F10:$S10))</f>
        <v>13452.914798206279</v>
      </c>
      <c r="H12" s="21">
        <f t="shared" ref="H12:I12" si="7">$D12*(H10/SUM($F10:$S10))</f>
        <v>13452.914798206279</v>
      </c>
      <c r="I12" s="21">
        <f t="shared" si="7"/>
        <v>13452.914798206279</v>
      </c>
      <c r="J12" s="21">
        <f t="shared" ref="J12:P12" si="8">$D12*(J10/SUM($F10:$S10))</f>
        <v>0</v>
      </c>
      <c r="K12" s="21">
        <f t="shared" si="8"/>
        <v>0</v>
      </c>
      <c r="L12" s="21">
        <f t="shared" si="8"/>
        <v>0</v>
      </c>
      <c r="M12" s="21">
        <f t="shared" si="8"/>
        <v>0</v>
      </c>
      <c r="N12" s="21">
        <f t="shared" si="8"/>
        <v>10762.331838565024</v>
      </c>
      <c r="O12" s="21">
        <f t="shared" si="8"/>
        <v>13452.914798206279</v>
      </c>
      <c r="P12" s="21">
        <f t="shared" si="8"/>
        <v>44843.04932735426</v>
      </c>
      <c r="Q12" s="21">
        <f t="shared" ref="Q12:R12" si="9">$D12*(Q10/SUM($F10:$S10))</f>
        <v>22421.52466367713</v>
      </c>
      <c r="R12" s="21">
        <f t="shared" si="9"/>
        <v>18834.080717488789</v>
      </c>
      <c r="S12" s="21">
        <f>$D12*(S10/SUM($F10:$S10))</f>
        <v>13452.914798206279</v>
      </c>
      <c r="T12" s="7">
        <f>SUM(F12:S12)</f>
        <v>199999.99999999997</v>
      </c>
    </row>
    <row r="13" spans="2:21" ht="36" x14ac:dyDescent="0.55000000000000004">
      <c r="B13" s="2">
        <v>7</v>
      </c>
      <c r="C13" s="6" t="s">
        <v>20</v>
      </c>
      <c r="D13" s="4">
        <f>SUM($F13:$S13)</f>
        <v>22300</v>
      </c>
      <c r="E13" s="4"/>
      <c r="F13" s="21">
        <f>F10*$T13</f>
        <v>4000</v>
      </c>
      <c r="G13" s="21">
        <f>G10*$T13</f>
        <v>1500</v>
      </c>
      <c r="H13" s="21">
        <f t="shared" ref="H13:I13" si="10">H10*$T13</f>
        <v>1500</v>
      </c>
      <c r="I13" s="21">
        <f t="shared" si="10"/>
        <v>1500</v>
      </c>
      <c r="J13" s="21">
        <f t="shared" ref="J13:P13" si="11">J10*$T13</f>
        <v>0</v>
      </c>
      <c r="K13" s="21">
        <f t="shared" si="11"/>
        <v>0</v>
      </c>
      <c r="L13" s="21">
        <f t="shared" si="11"/>
        <v>0</v>
      </c>
      <c r="M13" s="21">
        <f t="shared" si="11"/>
        <v>0</v>
      </c>
      <c r="N13" s="21">
        <f t="shared" si="11"/>
        <v>1200</v>
      </c>
      <c r="O13" s="21">
        <f t="shared" si="11"/>
        <v>1500</v>
      </c>
      <c r="P13" s="21">
        <f t="shared" si="11"/>
        <v>5000</v>
      </c>
      <c r="Q13" s="21">
        <f t="shared" ref="Q13:R13" si="12">Q10*$T13</f>
        <v>2500</v>
      </c>
      <c r="R13" s="21">
        <f t="shared" si="12"/>
        <v>2100</v>
      </c>
      <c r="S13" s="21">
        <f>S10*$T13</f>
        <v>1500</v>
      </c>
      <c r="T13" s="1">
        <v>0.1</v>
      </c>
    </row>
    <row r="14" spans="2:21" x14ac:dyDescent="0.55000000000000004">
      <c r="B14" s="2">
        <v>8</v>
      </c>
      <c r="C14" s="8" t="s">
        <v>21</v>
      </c>
      <c r="D14" s="4"/>
      <c r="E14" s="4"/>
      <c r="F14" s="21">
        <f>SUM(F10:F13)</f>
        <v>81074.439461883405</v>
      </c>
      <c r="G14" s="21">
        <f t="shared" ref="G14:S14" si="13">SUM(G10:G13)</f>
        <v>30402.914798206279</v>
      </c>
      <c r="H14" s="21">
        <f t="shared" ref="H14:I14" si="14">SUM(H10:H13)</f>
        <v>30402.914798206279</v>
      </c>
      <c r="I14" s="21">
        <f t="shared" si="14"/>
        <v>30402.914798206279</v>
      </c>
      <c r="J14" s="21">
        <f t="shared" si="13"/>
        <v>0</v>
      </c>
      <c r="K14" s="21">
        <f t="shared" si="13"/>
        <v>0</v>
      </c>
      <c r="L14" s="21">
        <f t="shared" si="13"/>
        <v>0</v>
      </c>
      <c r="M14" s="21">
        <f t="shared" si="13"/>
        <v>0</v>
      </c>
      <c r="N14" s="21">
        <f t="shared" si="13"/>
        <v>24322.331838565024</v>
      </c>
      <c r="O14" s="21">
        <f t="shared" ref="O14" si="15">SUM(O10:O13)</f>
        <v>30402.914798206279</v>
      </c>
      <c r="P14" s="21">
        <f t="shared" si="13"/>
        <v>101343.04932735427</v>
      </c>
      <c r="Q14" s="21">
        <f t="shared" ref="Q14:R14" si="16">SUM(Q10:Q13)</f>
        <v>50671.524663677134</v>
      </c>
      <c r="R14" s="21">
        <f t="shared" si="16"/>
        <v>42564.080717488789</v>
      </c>
      <c r="S14" s="21">
        <f t="shared" si="13"/>
        <v>30402.914798206279</v>
      </c>
      <c r="T14" s="7">
        <f>SUM(F14:S14)</f>
        <v>451990.00000000006</v>
      </c>
    </row>
    <row r="15" spans="2:21" ht="36" x14ac:dyDescent="0.55000000000000004">
      <c r="B15" s="2">
        <v>9</v>
      </c>
      <c r="C15" s="9" t="s">
        <v>58</v>
      </c>
      <c r="D15" s="4"/>
      <c r="E15" s="10">
        <f>SUM(F15:S15)</f>
        <v>903980.00000000012</v>
      </c>
      <c r="F15" s="21">
        <f>F14/$T15</f>
        <v>162148.87892376681</v>
      </c>
      <c r="G15" s="21">
        <f>G14/$T15</f>
        <v>60805.829596412557</v>
      </c>
      <c r="H15" s="21">
        <f t="shared" ref="H15:I15" si="17">H14/$T15</f>
        <v>60805.829596412557</v>
      </c>
      <c r="I15" s="21">
        <f t="shared" si="17"/>
        <v>60805.829596412557</v>
      </c>
      <c r="J15" s="21">
        <f t="shared" ref="J15:P15" si="18">J14/$T15</f>
        <v>0</v>
      </c>
      <c r="K15" s="21">
        <f t="shared" si="18"/>
        <v>0</v>
      </c>
      <c r="L15" s="21">
        <f t="shared" si="18"/>
        <v>0</v>
      </c>
      <c r="M15" s="21">
        <f t="shared" si="18"/>
        <v>0</v>
      </c>
      <c r="N15" s="21">
        <f t="shared" si="18"/>
        <v>48644.663677130047</v>
      </c>
      <c r="O15" s="21">
        <f t="shared" si="18"/>
        <v>60805.829596412557</v>
      </c>
      <c r="P15" s="21">
        <f t="shared" si="18"/>
        <v>202686.09865470853</v>
      </c>
      <c r="Q15" s="21">
        <f t="shared" ref="Q15:R15" si="19">Q14/$T15</f>
        <v>101343.04932735427</v>
      </c>
      <c r="R15" s="21">
        <f t="shared" si="19"/>
        <v>85128.161434977577</v>
      </c>
      <c r="S15" s="21">
        <f>S14/$T15</f>
        <v>60805.829596412557</v>
      </c>
      <c r="T15" s="1">
        <v>0.5</v>
      </c>
    </row>
    <row r="16" spans="2:21" x14ac:dyDescent="0.55000000000000004">
      <c r="B16" s="2"/>
      <c r="C16" s="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2:18" x14ac:dyDescent="0.55000000000000004">
      <c r="B17" s="2">
        <v>10</v>
      </c>
      <c r="C17" s="2" t="s">
        <v>22</v>
      </c>
      <c r="D17" s="4">
        <v>0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2:18" x14ac:dyDescent="0.55000000000000004">
      <c r="B18" s="2">
        <v>11</v>
      </c>
      <c r="C18" s="2" t="s">
        <v>23</v>
      </c>
      <c r="D18" s="4">
        <v>10000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18" x14ac:dyDescent="0.55000000000000004">
      <c r="B19" s="2">
        <v>12</v>
      </c>
      <c r="C19" s="2" t="s">
        <v>24</v>
      </c>
      <c r="D19" s="4">
        <v>50000</v>
      </c>
      <c r="E19" s="4"/>
      <c r="F19" s="5" t="s">
        <v>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2:18" x14ac:dyDescent="0.55000000000000004">
      <c r="B20" s="2">
        <v>13</v>
      </c>
      <c r="C20" s="2" t="s">
        <v>26</v>
      </c>
      <c r="D20" s="4">
        <v>10000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2:18" x14ac:dyDescent="0.55000000000000004">
      <c r="B21" s="2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2:18" x14ac:dyDescent="0.55000000000000004">
      <c r="B22" s="2">
        <v>14</v>
      </c>
      <c r="C22" s="2" t="s">
        <v>27</v>
      </c>
      <c r="D22" s="4">
        <f>SUM(D3:D21)</f>
        <v>810990</v>
      </c>
      <c r="E22" s="4">
        <f>SUM(E16:E21)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2:18" x14ac:dyDescent="0.55000000000000004">
      <c r="B23" s="2">
        <v>15</v>
      </c>
      <c r="C23" s="2" t="s">
        <v>28</v>
      </c>
      <c r="D23" s="4"/>
      <c r="E23" s="4">
        <f>E15-D22</f>
        <v>92990.000000000116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2:18" x14ac:dyDescent="0.55000000000000004">
      <c r="B24" s="2">
        <v>16</v>
      </c>
      <c r="C24" s="2" t="s">
        <v>29</v>
      </c>
      <c r="D24" s="4"/>
      <c r="E24" s="4">
        <f>D41</f>
        <v>32500</v>
      </c>
      <c r="F24" s="5" t="s">
        <v>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2:18" x14ac:dyDescent="0.55000000000000004">
      <c r="B25" s="2">
        <v>17</v>
      </c>
      <c r="C25" s="2" t="s">
        <v>31</v>
      </c>
      <c r="D25" s="4"/>
      <c r="E25" s="4"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2:18" x14ac:dyDescent="0.55000000000000004">
      <c r="B26" s="2">
        <v>18</v>
      </c>
      <c r="C26" s="2" t="s">
        <v>32</v>
      </c>
      <c r="D26" s="4"/>
      <c r="E26" s="4">
        <f>E23-E24-E25</f>
        <v>60490.000000000116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2:18" x14ac:dyDescent="0.55000000000000004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2:18" ht="22.5" x14ac:dyDescent="0.55000000000000004">
      <c r="B28" s="2"/>
      <c r="C28" s="3" t="s">
        <v>59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2:18" x14ac:dyDescent="0.55000000000000004">
      <c r="B29" s="2">
        <v>1</v>
      </c>
      <c r="C29" s="2" t="s">
        <v>33</v>
      </c>
      <c r="D29" s="4">
        <v>0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2:18" x14ac:dyDescent="0.55000000000000004">
      <c r="B30" s="2">
        <v>3</v>
      </c>
      <c r="C30" s="2" t="s">
        <v>36</v>
      </c>
      <c r="D30" s="4">
        <v>500000</v>
      </c>
      <c r="E30" s="2"/>
    </row>
    <row r="31" spans="2:18" x14ac:dyDescent="0.55000000000000004">
      <c r="B31" s="2">
        <v>4</v>
      </c>
      <c r="C31" s="2" t="s">
        <v>37</v>
      </c>
      <c r="D31" s="4">
        <v>0</v>
      </c>
      <c r="E31" s="2"/>
    </row>
    <row r="32" spans="2:18" x14ac:dyDescent="0.55000000000000004">
      <c r="B32" s="2">
        <v>5</v>
      </c>
      <c r="C32" s="2" t="s">
        <v>38</v>
      </c>
      <c r="D32" s="4">
        <v>0</v>
      </c>
      <c r="E32" s="2"/>
    </row>
    <row r="33" spans="2:18" x14ac:dyDescent="0.55000000000000004">
      <c r="B33" s="2">
        <v>6</v>
      </c>
      <c r="C33" s="2" t="s">
        <v>39</v>
      </c>
      <c r="D33" s="4">
        <v>0</v>
      </c>
      <c r="E33" s="2"/>
    </row>
    <row r="34" spans="2:18" x14ac:dyDescent="0.55000000000000004">
      <c r="B34" s="2">
        <v>7</v>
      </c>
      <c r="C34" s="2" t="s">
        <v>40</v>
      </c>
      <c r="D34" s="4">
        <v>1000000</v>
      </c>
      <c r="E34" s="2"/>
    </row>
    <row r="35" spans="2:18" ht="20" x14ac:dyDescent="0.55000000000000004">
      <c r="B35" s="2">
        <v>8</v>
      </c>
      <c r="C35" s="11" t="s">
        <v>61</v>
      </c>
      <c r="D35" s="12">
        <f>SUM(D29:D34)</f>
        <v>1500000</v>
      </c>
      <c r="E35" s="2"/>
      <c r="F35" s="13">
        <v>1.3</v>
      </c>
    </row>
    <row r="36" spans="2:18" ht="20" x14ac:dyDescent="0.55000000000000004">
      <c r="B36" s="2"/>
      <c r="C36" s="11"/>
      <c r="D36" s="12"/>
      <c r="E36" s="2"/>
      <c r="F36" s="13"/>
    </row>
    <row r="37" spans="2:18" ht="22.5" x14ac:dyDescent="0.55000000000000004">
      <c r="B37" s="2"/>
      <c r="C37" s="3" t="s">
        <v>60</v>
      </c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2:18" ht="36" x14ac:dyDescent="0.55000000000000004">
      <c r="B38" s="2">
        <v>2</v>
      </c>
      <c r="C38" s="2" t="s">
        <v>34</v>
      </c>
      <c r="D38" s="4">
        <f>T14*F38</f>
        <v>1355970.0000000002</v>
      </c>
      <c r="E38" s="6" t="s">
        <v>35</v>
      </c>
      <c r="F38">
        <v>3</v>
      </c>
    </row>
    <row r="39" spans="2:18" ht="20" x14ac:dyDescent="0.55000000000000004">
      <c r="B39" s="2"/>
      <c r="C39" s="11" t="s">
        <v>27</v>
      </c>
      <c r="D39" s="12">
        <f>D35+D38</f>
        <v>2855970</v>
      </c>
      <c r="E39" s="2"/>
      <c r="F39" s="13"/>
    </row>
    <row r="40" spans="2:18" ht="20" x14ac:dyDescent="0.55000000000000004">
      <c r="B40" s="2"/>
      <c r="C40" s="11"/>
      <c r="D40" s="12"/>
      <c r="E40" s="2"/>
      <c r="F40" s="13"/>
    </row>
    <row r="41" spans="2:18" x14ac:dyDescent="0.55000000000000004">
      <c r="B41" s="2">
        <v>9</v>
      </c>
      <c r="C41" s="14" t="s">
        <v>41</v>
      </c>
      <c r="D41" s="4">
        <f>D35*F35/E41</f>
        <v>32500</v>
      </c>
      <c r="E41" s="2">
        <v>60</v>
      </c>
      <c r="F41" s="5">
        <f>D41*(E43/(E43+E44))</f>
        <v>0</v>
      </c>
      <c r="G41" s="15">
        <f>D41-F41</f>
        <v>32500</v>
      </c>
      <c r="J41" t="s">
        <v>42</v>
      </c>
    </row>
    <row r="42" spans="2:18" x14ac:dyDescent="0.55000000000000004">
      <c r="B42" s="2"/>
      <c r="C42" s="2"/>
      <c r="D42" s="4"/>
      <c r="E42" s="2"/>
      <c r="F42" t="s">
        <v>43</v>
      </c>
      <c r="G42" t="s">
        <v>44</v>
      </c>
    </row>
    <row r="43" spans="2:18" x14ac:dyDescent="0.55000000000000004">
      <c r="B43" s="16">
        <v>10</v>
      </c>
      <c r="C43" s="16" t="s">
        <v>43</v>
      </c>
      <c r="D43" s="4"/>
      <c r="E43" s="4"/>
    </row>
    <row r="44" spans="2:18" x14ac:dyDescent="0.55000000000000004">
      <c r="B44" s="16">
        <v>11</v>
      </c>
      <c r="C44" s="16" t="s">
        <v>45</v>
      </c>
      <c r="D44" s="2"/>
      <c r="E44" s="12">
        <v>3000000</v>
      </c>
    </row>
  </sheetData>
  <phoneticPr fontId="2"/>
  <pageMargins left="0.25" right="0.25" top="0.75" bottom="0.75" header="0.3" footer="0.3"/>
  <pageSetup paperSize="9" scale="69" orientation="portrait" horizontalDpi="4294967293" verticalDpi="0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35396-51CB-4A73-93B5-26A8F25DDFDE}">
  <sheetPr>
    <pageSetUpPr fitToPage="1"/>
  </sheetPr>
  <dimension ref="B1:U44"/>
  <sheetViews>
    <sheetView zoomScaleNormal="100" workbookViewId="0">
      <selection activeCell="D4" sqref="D4"/>
    </sheetView>
  </sheetViews>
  <sheetFormatPr defaultRowHeight="18" x14ac:dyDescent="0.55000000000000004"/>
  <cols>
    <col min="1" max="1" width="0.9140625" customWidth="1"/>
    <col min="2" max="2" width="4.58203125" customWidth="1"/>
    <col min="3" max="3" width="18.5" customWidth="1"/>
    <col min="4" max="5" width="13.4140625" customWidth="1"/>
    <col min="6" max="19" width="7.6640625" customWidth="1"/>
    <col min="20" max="20" width="7.6640625" style="1" customWidth="1"/>
  </cols>
  <sheetData>
    <row r="1" spans="2:21" ht="30" customHeight="1" x14ac:dyDescent="0.55000000000000004"/>
    <row r="2" spans="2:21" ht="22.5" x14ac:dyDescent="0.55000000000000004">
      <c r="B2" s="2" t="s">
        <v>0</v>
      </c>
      <c r="C2" s="3" t="s">
        <v>1</v>
      </c>
      <c r="D2" s="2" t="s">
        <v>2</v>
      </c>
      <c r="E2" s="2" t="s">
        <v>3</v>
      </c>
    </row>
    <row r="3" spans="2:21" x14ac:dyDescent="0.55000000000000004">
      <c r="B3" s="2">
        <v>1</v>
      </c>
      <c r="C3" s="2" t="s">
        <v>4</v>
      </c>
      <c r="D3" s="4">
        <v>86400</v>
      </c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2:21" x14ac:dyDescent="0.55000000000000004">
      <c r="B4" s="2">
        <v>2</v>
      </c>
      <c r="C4" s="2" t="s">
        <v>5</v>
      </c>
      <c r="D4" s="4">
        <v>0</v>
      </c>
      <c r="E4" s="4"/>
      <c r="F4" s="5" t="s">
        <v>46</v>
      </c>
      <c r="G4" s="5" t="s">
        <v>47</v>
      </c>
      <c r="H4" s="5" t="s">
        <v>48</v>
      </c>
      <c r="I4" s="5" t="s">
        <v>49</v>
      </c>
      <c r="J4" s="17" t="s">
        <v>24</v>
      </c>
      <c r="L4" s="5"/>
      <c r="M4" s="5"/>
      <c r="N4" s="5"/>
      <c r="O4" s="5"/>
      <c r="P4" s="5"/>
      <c r="Q4" s="5"/>
      <c r="R4" s="5"/>
    </row>
    <row r="5" spans="2:21" x14ac:dyDescent="0.55000000000000004">
      <c r="B5" s="2">
        <v>3</v>
      </c>
      <c r="C5" s="2" t="s">
        <v>56</v>
      </c>
      <c r="D5" s="4">
        <v>0</v>
      </c>
      <c r="E5" s="4"/>
      <c r="F5" s="5">
        <v>110000</v>
      </c>
      <c r="G5" s="5">
        <v>60000</v>
      </c>
      <c r="H5" s="5">
        <v>78000</v>
      </c>
      <c r="I5" s="5">
        <v>21000</v>
      </c>
      <c r="J5" s="17">
        <v>20000</v>
      </c>
      <c r="L5" s="5"/>
      <c r="M5" s="5"/>
      <c r="N5" s="5"/>
      <c r="O5" s="5"/>
      <c r="P5" s="5"/>
      <c r="Q5" s="5"/>
      <c r="R5" s="5"/>
    </row>
    <row r="6" spans="2:21" x14ac:dyDescent="0.55000000000000004">
      <c r="B6" s="2">
        <v>4</v>
      </c>
      <c r="C6" s="2" t="s">
        <v>6</v>
      </c>
      <c r="D6" s="4">
        <v>0</v>
      </c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1" x14ac:dyDescent="0.55000000000000004">
      <c r="B7" s="2">
        <v>4</v>
      </c>
      <c r="C7" s="2" t="s">
        <v>57</v>
      </c>
      <c r="D7" s="4"/>
      <c r="E7" s="4"/>
      <c r="F7" s="18" t="s">
        <v>7</v>
      </c>
      <c r="G7" s="19" t="s">
        <v>8</v>
      </c>
      <c r="H7" s="19" t="s">
        <v>52</v>
      </c>
      <c r="I7" s="19" t="s">
        <v>51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13</v>
      </c>
      <c r="O7" s="19" t="s">
        <v>54</v>
      </c>
      <c r="P7" s="19" t="s">
        <v>14</v>
      </c>
      <c r="Q7" s="19" t="s">
        <v>53</v>
      </c>
      <c r="R7" s="19" t="s">
        <v>50</v>
      </c>
      <c r="S7" s="19" t="s">
        <v>15</v>
      </c>
      <c r="T7" s="20"/>
      <c r="U7" s="20"/>
    </row>
    <row r="8" spans="2:21" x14ac:dyDescent="0.55000000000000004">
      <c r="B8" s="2"/>
      <c r="C8" s="2" t="s">
        <v>16</v>
      </c>
      <c r="D8" s="4"/>
      <c r="E8" s="4"/>
      <c r="F8" s="21">
        <v>2000</v>
      </c>
      <c r="G8" s="21">
        <v>3000</v>
      </c>
      <c r="H8" s="21">
        <v>3000</v>
      </c>
      <c r="I8" s="21">
        <v>3000</v>
      </c>
      <c r="J8" s="21">
        <v>30000</v>
      </c>
      <c r="K8" s="21">
        <v>40000</v>
      </c>
      <c r="L8" s="21">
        <v>5000</v>
      </c>
      <c r="M8" s="21">
        <v>8000</v>
      </c>
      <c r="N8" s="21">
        <v>4000</v>
      </c>
      <c r="O8" s="21">
        <v>3000</v>
      </c>
      <c r="P8" s="21">
        <v>2500</v>
      </c>
      <c r="Q8" s="21">
        <v>2500</v>
      </c>
      <c r="R8" s="21">
        <v>700</v>
      </c>
      <c r="S8" s="21">
        <v>5000</v>
      </c>
    </row>
    <row r="9" spans="2:21" x14ac:dyDescent="0.55000000000000004">
      <c r="B9" s="2"/>
      <c r="C9" s="2" t="s">
        <v>17</v>
      </c>
      <c r="D9" s="4"/>
      <c r="E9" s="4"/>
      <c r="F9" s="21">
        <v>20</v>
      </c>
      <c r="G9" s="21">
        <v>5</v>
      </c>
      <c r="H9" s="21">
        <v>5</v>
      </c>
      <c r="I9" s="21">
        <v>5</v>
      </c>
      <c r="J9" s="21">
        <v>0</v>
      </c>
      <c r="K9" s="21">
        <v>0</v>
      </c>
      <c r="L9" s="21">
        <v>0</v>
      </c>
      <c r="M9" s="21">
        <v>0</v>
      </c>
      <c r="N9" s="21">
        <v>3</v>
      </c>
      <c r="O9" s="21">
        <v>5</v>
      </c>
      <c r="P9" s="21">
        <v>20</v>
      </c>
      <c r="Q9" s="21">
        <v>10</v>
      </c>
      <c r="R9" s="21">
        <v>30</v>
      </c>
      <c r="S9" s="21">
        <v>3</v>
      </c>
    </row>
    <row r="10" spans="2:21" x14ac:dyDescent="0.55000000000000004">
      <c r="B10" s="2"/>
      <c r="C10" s="2" t="s">
        <v>18</v>
      </c>
      <c r="D10" s="4">
        <f>SUM($F10:$S10)</f>
        <v>223000</v>
      </c>
      <c r="E10" s="4"/>
      <c r="F10" s="21">
        <f>F8*F9</f>
        <v>40000</v>
      </c>
      <c r="G10" s="21">
        <f t="shared" ref="G10:S10" si="0">G8*G9</f>
        <v>15000</v>
      </c>
      <c r="H10" s="21">
        <f t="shared" si="0"/>
        <v>15000</v>
      </c>
      <c r="I10" s="21">
        <f t="shared" si="0"/>
        <v>15000</v>
      </c>
      <c r="J10" s="21">
        <f t="shared" si="0"/>
        <v>0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12000</v>
      </c>
      <c r="O10" s="21">
        <f t="shared" si="0"/>
        <v>15000</v>
      </c>
      <c r="P10" s="21">
        <f t="shared" si="0"/>
        <v>50000</v>
      </c>
      <c r="Q10" s="21">
        <f t="shared" si="0"/>
        <v>25000</v>
      </c>
      <c r="R10" s="21">
        <f t="shared" si="0"/>
        <v>21000</v>
      </c>
      <c r="S10" s="21">
        <f t="shared" si="0"/>
        <v>15000</v>
      </c>
    </row>
    <row r="11" spans="2:21" ht="36" x14ac:dyDescent="0.55000000000000004">
      <c r="B11" s="2">
        <v>5</v>
      </c>
      <c r="C11" s="6" t="s">
        <v>19</v>
      </c>
      <c r="D11" s="4">
        <f>SUM(F11:S11)</f>
        <v>6690</v>
      </c>
      <c r="E11" s="4"/>
      <c r="F11" s="21">
        <f>F10*$T11</f>
        <v>1200</v>
      </c>
      <c r="G11" s="21">
        <f>G10*$T11</f>
        <v>450</v>
      </c>
      <c r="H11" s="21">
        <f t="shared" ref="H11:I11" si="1">H10*$T11</f>
        <v>450</v>
      </c>
      <c r="I11" s="21">
        <f t="shared" si="1"/>
        <v>450</v>
      </c>
      <c r="J11" s="21">
        <f t="shared" ref="J11:P11" si="2">J10*$T11</f>
        <v>0</v>
      </c>
      <c r="K11" s="21">
        <f t="shared" si="2"/>
        <v>0</v>
      </c>
      <c r="L11" s="21">
        <f t="shared" si="2"/>
        <v>0</v>
      </c>
      <c r="M11" s="21">
        <f t="shared" si="2"/>
        <v>0</v>
      </c>
      <c r="N11" s="21">
        <f t="shared" si="2"/>
        <v>360</v>
      </c>
      <c r="O11" s="21">
        <f t="shared" si="2"/>
        <v>450</v>
      </c>
      <c r="P11" s="21">
        <f t="shared" si="2"/>
        <v>1500</v>
      </c>
      <c r="Q11" s="21">
        <f t="shared" ref="Q11:R11" si="3">Q10*$T11</f>
        <v>750</v>
      </c>
      <c r="R11" s="21">
        <f t="shared" si="3"/>
        <v>630</v>
      </c>
      <c r="S11" s="21">
        <f>S10*$T11</f>
        <v>450</v>
      </c>
      <c r="T11" s="1">
        <v>0.03</v>
      </c>
    </row>
    <row r="12" spans="2:21" ht="36" x14ac:dyDescent="0.55000000000000004">
      <c r="B12" s="2">
        <v>6</v>
      </c>
      <c r="C12" s="6" t="s">
        <v>55</v>
      </c>
      <c r="D12" s="4">
        <v>200000</v>
      </c>
      <c r="E12" s="4"/>
      <c r="F12" s="21">
        <f>$D12*(F10/SUM($F10:$S10))</f>
        <v>35874.439461883405</v>
      </c>
      <c r="G12" s="21">
        <f>$D12*(G10/SUM($F10:$S10))</f>
        <v>13452.914798206279</v>
      </c>
      <c r="H12" s="21">
        <f t="shared" ref="H12:I12" si="4">$D12*(H10/SUM($F10:$S10))</f>
        <v>13452.914798206279</v>
      </c>
      <c r="I12" s="21">
        <f t="shared" si="4"/>
        <v>13452.914798206279</v>
      </c>
      <c r="J12" s="21">
        <f t="shared" ref="J12:P12" si="5">$D12*(J10/SUM($F10:$S10))</f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 t="shared" si="5"/>
        <v>10762.331838565024</v>
      </c>
      <c r="O12" s="21">
        <f t="shared" si="5"/>
        <v>13452.914798206279</v>
      </c>
      <c r="P12" s="21">
        <f t="shared" si="5"/>
        <v>44843.04932735426</v>
      </c>
      <c r="Q12" s="21">
        <f t="shared" ref="Q12:R12" si="6">$D12*(Q10/SUM($F10:$S10))</f>
        <v>22421.52466367713</v>
      </c>
      <c r="R12" s="21">
        <f t="shared" si="6"/>
        <v>18834.080717488789</v>
      </c>
      <c r="S12" s="21">
        <f>$D12*(S10/SUM($F10:$S10))</f>
        <v>13452.914798206279</v>
      </c>
      <c r="T12" s="7">
        <f>SUM(F12:S12)</f>
        <v>199999.99999999997</v>
      </c>
    </row>
    <row r="13" spans="2:21" ht="36" x14ac:dyDescent="0.55000000000000004">
      <c r="B13" s="2">
        <v>7</v>
      </c>
      <c r="C13" s="6" t="s">
        <v>20</v>
      </c>
      <c r="D13" s="4">
        <f>SUM($F13:$S13)</f>
        <v>22300</v>
      </c>
      <c r="E13" s="4"/>
      <c r="F13" s="21">
        <f>F10*$T13</f>
        <v>4000</v>
      </c>
      <c r="G13" s="21">
        <f>G10*$T13</f>
        <v>1500</v>
      </c>
      <c r="H13" s="21">
        <f t="shared" ref="H13:I13" si="7">H10*$T13</f>
        <v>1500</v>
      </c>
      <c r="I13" s="21">
        <f t="shared" si="7"/>
        <v>1500</v>
      </c>
      <c r="J13" s="21">
        <f t="shared" ref="J13:P13" si="8">J10*$T13</f>
        <v>0</v>
      </c>
      <c r="K13" s="21">
        <f t="shared" si="8"/>
        <v>0</v>
      </c>
      <c r="L13" s="21">
        <f t="shared" si="8"/>
        <v>0</v>
      </c>
      <c r="M13" s="21">
        <f t="shared" si="8"/>
        <v>0</v>
      </c>
      <c r="N13" s="21">
        <f t="shared" si="8"/>
        <v>1200</v>
      </c>
      <c r="O13" s="21">
        <f t="shared" si="8"/>
        <v>1500</v>
      </c>
      <c r="P13" s="21">
        <f t="shared" si="8"/>
        <v>5000</v>
      </c>
      <c r="Q13" s="21">
        <f t="shared" ref="Q13:R13" si="9">Q10*$T13</f>
        <v>2500</v>
      </c>
      <c r="R13" s="21">
        <f t="shared" si="9"/>
        <v>2100</v>
      </c>
      <c r="S13" s="21">
        <f>S10*$T13</f>
        <v>1500</v>
      </c>
      <c r="T13" s="1">
        <v>0.1</v>
      </c>
    </row>
    <row r="14" spans="2:21" x14ac:dyDescent="0.55000000000000004">
      <c r="B14" s="2">
        <v>8</v>
      </c>
      <c r="C14" s="8" t="s">
        <v>21</v>
      </c>
      <c r="D14" s="4"/>
      <c r="E14" s="4"/>
      <c r="F14" s="21">
        <f>SUM(F10:F13)</f>
        <v>81074.439461883405</v>
      </c>
      <c r="G14" s="21">
        <f t="shared" ref="G14:S14" si="10">SUM(G10:G13)</f>
        <v>30402.914798206279</v>
      </c>
      <c r="H14" s="21">
        <f t="shared" si="10"/>
        <v>30402.914798206279</v>
      </c>
      <c r="I14" s="21">
        <f t="shared" si="10"/>
        <v>30402.914798206279</v>
      </c>
      <c r="J14" s="21">
        <f t="shared" si="10"/>
        <v>0</v>
      </c>
      <c r="K14" s="21">
        <f t="shared" si="10"/>
        <v>0</v>
      </c>
      <c r="L14" s="21">
        <f t="shared" si="10"/>
        <v>0</v>
      </c>
      <c r="M14" s="21">
        <f t="shared" si="10"/>
        <v>0</v>
      </c>
      <c r="N14" s="21">
        <f t="shared" si="10"/>
        <v>24322.331838565024</v>
      </c>
      <c r="O14" s="21">
        <f t="shared" si="10"/>
        <v>30402.914798206279</v>
      </c>
      <c r="P14" s="21">
        <f t="shared" si="10"/>
        <v>101343.04932735427</v>
      </c>
      <c r="Q14" s="21">
        <f t="shared" si="10"/>
        <v>50671.524663677134</v>
      </c>
      <c r="R14" s="21">
        <f t="shared" si="10"/>
        <v>42564.080717488789</v>
      </c>
      <c r="S14" s="21">
        <f t="shared" si="10"/>
        <v>30402.914798206279</v>
      </c>
      <c r="T14" s="7">
        <f>SUM(F14:S14)</f>
        <v>451990.00000000006</v>
      </c>
    </row>
    <row r="15" spans="2:21" ht="36" x14ac:dyDescent="0.55000000000000004">
      <c r="B15" s="2">
        <v>9</v>
      </c>
      <c r="C15" s="9" t="s">
        <v>58</v>
      </c>
      <c r="D15" s="4"/>
      <c r="E15" s="10">
        <f>SUM(F15:S15)</f>
        <v>903980.00000000012</v>
      </c>
      <c r="F15" s="21">
        <f>F14/$T15</f>
        <v>162148.87892376681</v>
      </c>
      <c r="G15" s="21">
        <f>G14/$T15</f>
        <v>60805.829596412557</v>
      </c>
      <c r="H15" s="21">
        <f t="shared" ref="H15:I15" si="11">H14/$T15</f>
        <v>60805.829596412557</v>
      </c>
      <c r="I15" s="21">
        <f t="shared" si="11"/>
        <v>60805.829596412557</v>
      </c>
      <c r="J15" s="21">
        <f t="shared" ref="J15:P15" si="12">J14/$T15</f>
        <v>0</v>
      </c>
      <c r="K15" s="21">
        <f t="shared" si="12"/>
        <v>0</v>
      </c>
      <c r="L15" s="21">
        <f t="shared" si="12"/>
        <v>0</v>
      </c>
      <c r="M15" s="21">
        <f t="shared" si="12"/>
        <v>0</v>
      </c>
      <c r="N15" s="21">
        <f t="shared" si="12"/>
        <v>48644.663677130047</v>
      </c>
      <c r="O15" s="21">
        <f t="shared" si="12"/>
        <v>60805.829596412557</v>
      </c>
      <c r="P15" s="21">
        <f t="shared" si="12"/>
        <v>202686.09865470853</v>
      </c>
      <c r="Q15" s="21">
        <f t="shared" ref="Q15:R15" si="13">Q14/$T15</f>
        <v>101343.04932735427</v>
      </c>
      <c r="R15" s="21">
        <f t="shared" si="13"/>
        <v>85128.161434977577</v>
      </c>
      <c r="S15" s="21">
        <f>S14/$T15</f>
        <v>60805.829596412557</v>
      </c>
      <c r="T15" s="1">
        <v>0.5</v>
      </c>
    </row>
    <row r="16" spans="2:21" x14ac:dyDescent="0.55000000000000004">
      <c r="B16" s="2"/>
      <c r="C16" s="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2:18" x14ac:dyDescent="0.55000000000000004">
      <c r="B17" s="2">
        <v>10</v>
      </c>
      <c r="C17" s="2" t="s">
        <v>22</v>
      </c>
      <c r="D17" s="4">
        <v>0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2:18" x14ac:dyDescent="0.55000000000000004">
      <c r="B18" s="2">
        <v>11</v>
      </c>
      <c r="C18" s="2" t="s">
        <v>23</v>
      </c>
      <c r="D18" s="4">
        <f>'2018-１月'!D18</f>
        <v>10000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18" x14ac:dyDescent="0.55000000000000004">
      <c r="B19" s="2">
        <v>12</v>
      </c>
      <c r="C19" s="2" t="s">
        <v>24</v>
      </c>
      <c r="D19" s="4">
        <v>50000</v>
      </c>
      <c r="E19" s="4"/>
      <c r="F19" s="5" t="s">
        <v>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2:18" x14ac:dyDescent="0.55000000000000004">
      <c r="B20" s="2">
        <v>13</v>
      </c>
      <c r="C20" s="2" t="s">
        <v>26</v>
      </c>
      <c r="D20" s="4">
        <v>10000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2:18" x14ac:dyDescent="0.55000000000000004">
      <c r="B21" s="2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2:18" x14ac:dyDescent="0.55000000000000004">
      <c r="B22" s="2">
        <v>14</v>
      </c>
      <c r="C22" s="2" t="s">
        <v>27</v>
      </c>
      <c r="D22" s="4">
        <f>SUM(D3:D21)</f>
        <v>608390</v>
      </c>
      <c r="E22" s="4">
        <f>SUM(E16:E21)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2:18" x14ac:dyDescent="0.55000000000000004">
      <c r="B23" s="2">
        <v>15</v>
      </c>
      <c r="C23" s="2" t="s">
        <v>28</v>
      </c>
      <c r="D23" s="4"/>
      <c r="E23" s="4">
        <f>E15-D22</f>
        <v>295590.00000000012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2:18" x14ac:dyDescent="0.55000000000000004">
      <c r="B24" s="2">
        <v>16</v>
      </c>
      <c r="C24" s="2" t="s">
        <v>29</v>
      </c>
      <c r="D24" s="4"/>
      <c r="E24" s="4">
        <f>D41</f>
        <v>32500</v>
      </c>
      <c r="F24" s="5" t="s">
        <v>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2:18" x14ac:dyDescent="0.55000000000000004">
      <c r="B25" s="2">
        <v>17</v>
      </c>
      <c r="C25" s="2" t="s">
        <v>31</v>
      </c>
      <c r="D25" s="4"/>
      <c r="E25" s="4"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2:18" x14ac:dyDescent="0.55000000000000004">
      <c r="B26" s="2">
        <v>18</v>
      </c>
      <c r="C26" s="2" t="s">
        <v>32</v>
      </c>
      <c r="D26" s="4"/>
      <c r="E26" s="4">
        <f>E23-E24-E25</f>
        <v>263090.00000000012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2:18" x14ac:dyDescent="0.55000000000000004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2:18" ht="22.5" x14ac:dyDescent="0.55000000000000004">
      <c r="B28" s="2"/>
      <c r="C28" s="3" t="s">
        <v>59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2:18" x14ac:dyDescent="0.55000000000000004">
      <c r="B29" s="2">
        <v>1</v>
      </c>
      <c r="C29" s="2" t="s">
        <v>33</v>
      </c>
      <c r="D29" s="4">
        <v>0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2:18" x14ac:dyDescent="0.55000000000000004">
      <c r="B30" s="2">
        <v>3</v>
      </c>
      <c r="C30" s="2" t="s">
        <v>36</v>
      </c>
      <c r="D30" s="4">
        <v>500000</v>
      </c>
      <c r="E30" s="2"/>
    </row>
    <row r="31" spans="2:18" x14ac:dyDescent="0.55000000000000004">
      <c r="B31" s="2">
        <v>4</v>
      </c>
      <c r="C31" s="2" t="s">
        <v>37</v>
      </c>
      <c r="D31" s="4">
        <v>0</v>
      </c>
      <c r="E31" s="2"/>
    </row>
    <row r="32" spans="2:18" x14ac:dyDescent="0.55000000000000004">
      <c r="B32" s="2">
        <v>5</v>
      </c>
      <c r="C32" s="2" t="s">
        <v>38</v>
      </c>
      <c r="D32" s="4">
        <v>0</v>
      </c>
      <c r="E32" s="2"/>
    </row>
    <row r="33" spans="2:18" x14ac:dyDescent="0.55000000000000004">
      <c r="B33" s="2">
        <v>6</v>
      </c>
      <c r="C33" s="2" t="s">
        <v>39</v>
      </c>
      <c r="D33" s="4">
        <v>0</v>
      </c>
      <c r="E33" s="2"/>
    </row>
    <row r="34" spans="2:18" x14ac:dyDescent="0.55000000000000004">
      <c r="B34" s="2">
        <v>7</v>
      </c>
      <c r="C34" s="2" t="s">
        <v>40</v>
      </c>
      <c r="D34" s="4">
        <v>1000000</v>
      </c>
      <c r="E34" s="2"/>
    </row>
    <row r="35" spans="2:18" ht="20" x14ac:dyDescent="0.55000000000000004">
      <c r="B35" s="2">
        <v>8</v>
      </c>
      <c r="C35" s="11" t="s">
        <v>61</v>
      </c>
      <c r="D35" s="12">
        <f>SUM(D29:D34)</f>
        <v>1500000</v>
      </c>
      <c r="E35" s="2"/>
      <c r="F35" s="13">
        <v>1.3</v>
      </c>
    </row>
    <row r="36" spans="2:18" ht="20" x14ac:dyDescent="0.55000000000000004">
      <c r="B36" s="2"/>
      <c r="C36" s="11"/>
      <c r="D36" s="12"/>
      <c r="E36" s="2"/>
      <c r="F36" s="13"/>
    </row>
    <row r="37" spans="2:18" ht="22.5" x14ac:dyDescent="0.55000000000000004">
      <c r="B37" s="2"/>
      <c r="C37" s="3" t="s">
        <v>60</v>
      </c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2:18" ht="36" x14ac:dyDescent="0.55000000000000004">
      <c r="B38" s="2">
        <v>2</v>
      </c>
      <c r="C38" s="2" t="s">
        <v>34</v>
      </c>
      <c r="D38" s="4">
        <f>T14*F38</f>
        <v>1355970.0000000002</v>
      </c>
      <c r="E38" s="6" t="s">
        <v>35</v>
      </c>
      <c r="F38">
        <v>3</v>
      </c>
    </row>
    <row r="39" spans="2:18" ht="20" x14ac:dyDescent="0.55000000000000004">
      <c r="B39" s="2"/>
      <c r="C39" s="11" t="s">
        <v>27</v>
      </c>
      <c r="D39" s="12">
        <f>D35+D38</f>
        <v>2855970</v>
      </c>
      <c r="E39" s="2"/>
      <c r="F39" s="13"/>
    </row>
    <row r="40" spans="2:18" ht="20" x14ac:dyDescent="0.55000000000000004">
      <c r="B40" s="2"/>
      <c r="C40" s="11"/>
      <c r="D40" s="12"/>
      <c r="E40" s="2"/>
      <c r="F40" s="13"/>
    </row>
    <row r="41" spans="2:18" x14ac:dyDescent="0.55000000000000004">
      <c r="B41" s="2">
        <v>9</v>
      </c>
      <c r="C41" s="14" t="s">
        <v>41</v>
      </c>
      <c r="D41" s="4">
        <f>D35*F35/E41</f>
        <v>32500</v>
      </c>
      <c r="E41" s="2">
        <v>60</v>
      </c>
      <c r="F41" s="5">
        <f>D41*(E43/(E43+E44))</f>
        <v>0</v>
      </c>
      <c r="G41" s="15">
        <f>D41-F41</f>
        <v>32500</v>
      </c>
      <c r="J41" t="s">
        <v>42</v>
      </c>
    </row>
    <row r="42" spans="2:18" x14ac:dyDescent="0.55000000000000004">
      <c r="B42" s="2"/>
      <c r="C42" s="2"/>
      <c r="D42" s="4"/>
      <c r="E42" s="2"/>
      <c r="F42" t="s">
        <v>43</v>
      </c>
      <c r="G42" t="s">
        <v>44</v>
      </c>
    </row>
    <row r="43" spans="2:18" x14ac:dyDescent="0.55000000000000004">
      <c r="B43" s="16">
        <v>10</v>
      </c>
      <c r="C43" s="16" t="s">
        <v>43</v>
      </c>
      <c r="D43" s="4"/>
      <c r="E43" s="4"/>
    </row>
    <row r="44" spans="2:18" x14ac:dyDescent="0.55000000000000004">
      <c r="B44" s="16">
        <v>11</v>
      </c>
      <c r="C44" s="16" t="s">
        <v>45</v>
      </c>
      <c r="D44" s="2"/>
      <c r="E44" s="12">
        <v>3000000</v>
      </c>
    </row>
  </sheetData>
  <phoneticPr fontId="2"/>
  <pageMargins left="0.25" right="0.25" top="0.75" bottom="0.75" header="0.3" footer="0.3"/>
  <pageSetup paperSize="9" scale="69" orientation="portrait" horizontalDpi="4294967293" verticalDpi="0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CF1C9-174C-41F1-A0F6-28CFC630648E}">
  <sheetPr>
    <pageSetUpPr fitToPage="1"/>
  </sheetPr>
  <dimension ref="B1:U44"/>
  <sheetViews>
    <sheetView topLeftCell="B34" zoomScaleNormal="100" workbookViewId="0">
      <selection activeCell="D19" sqref="D19"/>
    </sheetView>
  </sheetViews>
  <sheetFormatPr defaultRowHeight="18" x14ac:dyDescent="0.55000000000000004"/>
  <cols>
    <col min="1" max="1" width="0.9140625" customWidth="1"/>
    <col min="2" max="2" width="4.58203125" customWidth="1"/>
    <col min="3" max="3" width="18.5" customWidth="1"/>
    <col min="4" max="5" width="13.4140625" customWidth="1"/>
    <col min="6" max="19" width="7.6640625" customWidth="1"/>
    <col min="20" max="20" width="7.6640625" style="1" customWidth="1"/>
  </cols>
  <sheetData>
    <row r="1" spans="2:21" ht="30" customHeight="1" x14ac:dyDescent="0.55000000000000004"/>
    <row r="2" spans="2:21" ht="22.5" x14ac:dyDescent="0.55000000000000004">
      <c r="B2" s="2" t="s">
        <v>0</v>
      </c>
      <c r="C2" s="3" t="s">
        <v>1</v>
      </c>
      <c r="D2" s="2" t="s">
        <v>2</v>
      </c>
      <c r="E2" s="2" t="s">
        <v>3</v>
      </c>
    </row>
    <row r="3" spans="2:21" x14ac:dyDescent="0.55000000000000004">
      <c r="B3" s="2">
        <v>1</v>
      </c>
      <c r="C3" s="2" t="s">
        <v>4</v>
      </c>
      <c r="D3" s="4">
        <v>86400</v>
      </c>
      <c r="E3" s="4"/>
      <c r="F3" s="5"/>
      <c r="G3" s="5"/>
      <c r="H3" s="5"/>
      <c r="I3" s="5"/>
      <c r="J3" s="5"/>
      <c r="K3" s="5"/>
      <c r="L3" s="5"/>
      <c r="M3" s="5" t="s">
        <v>75</v>
      </c>
      <c r="N3" s="5"/>
      <c r="O3" s="5"/>
      <c r="P3" s="5"/>
      <c r="Q3" s="5"/>
      <c r="R3" s="5"/>
    </row>
    <row r="4" spans="2:21" x14ac:dyDescent="0.55000000000000004">
      <c r="B4" s="2">
        <v>2</v>
      </c>
      <c r="C4" s="2" t="s">
        <v>5</v>
      </c>
      <c r="D4" s="4">
        <v>0</v>
      </c>
      <c r="E4" s="4"/>
      <c r="F4" s="5" t="s">
        <v>46</v>
      </c>
      <c r="G4" s="5" t="s">
        <v>47</v>
      </c>
      <c r="H4" s="5" t="s">
        <v>48</v>
      </c>
      <c r="I4" s="5" t="s">
        <v>49</v>
      </c>
      <c r="J4" s="17" t="s">
        <v>24</v>
      </c>
      <c r="L4" s="5"/>
      <c r="M4" s="5" t="s">
        <v>76</v>
      </c>
      <c r="N4" s="5"/>
      <c r="O4" s="5"/>
      <c r="P4" s="5"/>
      <c r="Q4" s="5"/>
      <c r="R4" s="5"/>
    </row>
    <row r="5" spans="2:21" x14ac:dyDescent="0.55000000000000004">
      <c r="B5" s="2">
        <v>3</v>
      </c>
      <c r="C5" s="2" t="s">
        <v>56</v>
      </c>
      <c r="D5" s="4">
        <f>SUM(F5:J5)</f>
        <v>408500</v>
      </c>
      <c r="E5" s="4"/>
      <c r="F5" s="5">
        <v>110000</v>
      </c>
      <c r="G5" s="5">
        <v>100000</v>
      </c>
      <c r="H5" s="5">
        <v>110000</v>
      </c>
      <c r="I5" s="5">
        <v>38500</v>
      </c>
      <c r="J5" s="17">
        <v>50000</v>
      </c>
      <c r="L5" s="5"/>
      <c r="M5" s="5"/>
      <c r="N5" s="5"/>
      <c r="O5" s="5"/>
      <c r="P5" s="5"/>
      <c r="Q5" s="5"/>
      <c r="R5" s="5"/>
    </row>
    <row r="6" spans="2:21" x14ac:dyDescent="0.55000000000000004">
      <c r="B6" s="2">
        <v>4</v>
      </c>
      <c r="C6" s="2" t="s">
        <v>6</v>
      </c>
      <c r="D6" s="4">
        <v>10000</v>
      </c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1" x14ac:dyDescent="0.55000000000000004">
      <c r="B7" s="2">
        <v>4</v>
      </c>
      <c r="C7" s="2" t="s">
        <v>57</v>
      </c>
      <c r="D7" s="4"/>
      <c r="E7" s="4"/>
      <c r="F7" s="18" t="s">
        <v>7</v>
      </c>
      <c r="G7" s="19" t="s">
        <v>8</v>
      </c>
      <c r="H7" s="19" t="s">
        <v>52</v>
      </c>
      <c r="I7" s="19" t="s">
        <v>51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13</v>
      </c>
      <c r="O7" s="19" t="s">
        <v>54</v>
      </c>
      <c r="P7" s="19" t="s">
        <v>14</v>
      </c>
      <c r="Q7" s="19" t="s">
        <v>53</v>
      </c>
      <c r="R7" s="19" t="s">
        <v>50</v>
      </c>
      <c r="S7" s="19" t="s">
        <v>15</v>
      </c>
      <c r="T7" s="20"/>
      <c r="U7" s="20"/>
    </row>
    <row r="8" spans="2:21" x14ac:dyDescent="0.55000000000000004">
      <c r="B8" s="2"/>
      <c r="C8" s="2" t="s">
        <v>16</v>
      </c>
      <c r="D8" s="4"/>
      <c r="E8" s="4"/>
      <c r="F8" s="21">
        <v>2000</v>
      </c>
      <c r="G8" s="21">
        <v>3000</v>
      </c>
      <c r="H8" s="21">
        <v>3000</v>
      </c>
      <c r="I8" s="21">
        <v>3000</v>
      </c>
      <c r="J8" s="21">
        <v>30000</v>
      </c>
      <c r="K8" s="21">
        <v>40000</v>
      </c>
      <c r="L8" s="21">
        <v>5000</v>
      </c>
      <c r="M8" s="21">
        <v>8000</v>
      </c>
      <c r="N8" s="21">
        <v>4000</v>
      </c>
      <c r="O8" s="21">
        <v>3000</v>
      </c>
      <c r="P8" s="21">
        <v>2500</v>
      </c>
      <c r="Q8" s="21">
        <v>2500</v>
      </c>
      <c r="R8" s="21">
        <v>700</v>
      </c>
      <c r="S8" s="21">
        <v>5000</v>
      </c>
    </row>
    <row r="9" spans="2:21" x14ac:dyDescent="0.55000000000000004">
      <c r="B9" s="2"/>
      <c r="C9" s="2" t="s">
        <v>17</v>
      </c>
      <c r="D9" s="4"/>
      <c r="E9" s="4"/>
      <c r="F9" s="21">
        <v>50</v>
      </c>
      <c r="G9" s="21">
        <v>20</v>
      </c>
      <c r="H9" s="21">
        <v>20</v>
      </c>
      <c r="I9" s="21">
        <v>15</v>
      </c>
      <c r="J9" s="21">
        <v>5</v>
      </c>
      <c r="K9" s="21">
        <v>8</v>
      </c>
      <c r="L9" s="21">
        <v>15</v>
      </c>
      <c r="M9" s="21">
        <v>8</v>
      </c>
      <c r="N9" s="21">
        <v>10</v>
      </c>
      <c r="O9" s="21">
        <v>25</v>
      </c>
      <c r="P9" s="21">
        <v>30</v>
      </c>
      <c r="Q9" s="21">
        <v>20</v>
      </c>
      <c r="R9" s="21">
        <v>80</v>
      </c>
      <c r="S9" s="21">
        <v>10</v>
      </c>
    </row>
    <row r="10" spans="2:21" x14ac:dyDescent="0.55000000000000004">
      <c r="B10" s="2"/>
      <c r="C10" s="2" t="s">
        <v>18</v>
      </c>
      <c r="D10" s="4">
        <f>SUM($F10:$S10)</f>
        <v>1220000</v>
      </c>
      <c r="E10" s="4"/>
      <c r="F10" s="21">
        <f>F8*F9</f>
        <v>100000</v>
      </c>
      <c r="G10" s="21">
        <f t="shared" ref="G10:S10" si="0">G8*G9</f>
        <v>60000</v>
      </c>
      <c r="H10" s="21">
        <f t="shared" si="0"/>
        <v>60000</v>
      </c>
      <c r="I10" s="21">
        <f t="shared" si="0"/>
        <v>45000</v>
      </c>
      <c r="J10" s="21">
        <f t="shared" si="0"/>
        <v>150000</v>
      </c>
      <c r="K10" s="21">
        <f t="shared" si="0"/>
        <v>320000</v>
      </c>
      <c r="L10" s="21">
        <f t="shared" si="0"/>
        <v>75000</v>
      </c>
      <c r="M10" s="21">
        <f t="shared" si="0"/>
        <v>64000</v>
      </c>
      <c r="N10" s="21">
        <f t="shared" si="0"/>
        <v>40000</v>
      </c>
      <c r="O10" s="21">
        <f t="shared" si="0"/>
        <v>75000</v>
      </c>
      <c r="P10" s="21">
        <f t="shared" si="0"/>
        <v>75000</v>
      </c>
      <c r="Q10" s="21">
        <f t="shared" si="0"/>
        <v>50000</v>
      </c>
      <c r="R10" s="21">
        <f t="shared" si="0"/>
        <v>56000</v>
      </c>
      <c r="S10" s="21">
        <f t="shared" si="0"/>
        <v>50000</v>
      </c>
    </row>
    <row r="11" spans="2:21" ht="36" x14ac:dyDescent="0.55000000000000004">
      <c r="B11" s="2">
        <v>5</v>
      </c>
      <c r="C11" s="6" t="s">
        <v>19</v>
      </c>
      <c r="D11" s="4">
        <f>SUM(F11:S11)</f>
        <v>36600</v>
      </c>
      <c r="E11" s="4"/>
      <c r="F11" s="21">
        <f>F10*$T11</f>
        <v>3000</v>
      </c>
      <c r="G11" s="21">
        <f>G10*$T11</f>
        <v>1800</v>
      </c>
      <c r="H11" s="21">
        <f t="shared" ref="H11:I11" si="1">H10*$T11</f>
        <v>1800</v>
      </c>
      <c r="I11" s="21">
        <f t="shared" si="1"/>
        <v>1350</v>
      </c>
      <c r="J11" s="21">
        <f t="shared" ref="J11:P11" si="2">J10*$T11</f>
        <v>4500</v>
      </c>
      <c r="K11" s="21">
        <f t="shared" si="2"/>
        <v>9600</v>
      </c>
      <c r="L11" s="21">
        <f t="shared" si="2"/>
        <v>2250</v>
      </c>
      <c r="M11" s="21">
        <f t="shared" si="2"/>
        <v>1920</v>
      </c>
      <c r="N11" s="21">
        <f t="shared" si="2"/>
        <v>1200</v>
      </c>
      <c r="O11" s="21">
        <f t="shared" si="2"/>
        <v>2250</v>
      </c>
      <c r="P11" s="21">
        <f t="shared" si="2"/>
        <v>2250</v>
      </c>
      <c r="Q11" s="21">
        <f t="shared" ref="Q11:R11" si="3">Q10*$T11</f>
        <v>1500</v>
      </c>
      <c r="R11" s="21">
        <f t="shared" si="3"/>
        <v>1680</v>
      </c>
      <c r="S11" s="21">
        <f>S10*$T11</f>
        <v>1500</v>
      </c>
      <c r="T11" s="1">
        <v>0.03</v>
      </c>
    </row>
    <row r="12" spans="2:21" ht="36" x14ac:dyDescent="0.55000000000000004">
      <c r="B12" s="2">
        <v>6</v>
      </c>
      <c r="C12" s="6" t="s">
        <v>55</v>
      </c>
      <c r="D12" s="4">
        <v>400000</v>
      </c>
      <c r="E12" s="4"/>
      <c r="F12" s="21">
        <f>$D12*(F10/SUM($F10:$S10))</f>
        <v>32786.885245901634</v>
      </c>
      <c r="G12" s="21">
        <f>$D12*(G10/SUM($F10:$S10))</f>
        <v>19672.131147540982</v>
      </c>
      <c r="H12" s="21">
        <f t="shared" ref="H12:I12" si="4">$D12*(H10/SUM($F10:$S10))</f>
        <v>19672.131147540982</v>
      </c>
      <c r="I12" s="21">
        <f t="shared" si="4"/>
        <v>14754.098360655737</v>
      </c>
      <c r="J12" s="21">
        <f t="shared" ref="J12:P12" si="5">$D12*(J10/SUM($F10:$S10))</f>
        <v>49180.327868852459</v>
      </c>
      <c r="K12" s="21">
        <f t="shared" si="5"/>
        <v>104918.03278688525</v>
      </c>
      <c r="L12" s="21">
        <f t="shared" si="5"/>
        <v>24590.163934426229</v>
      </c>
      <c r="M12" s="21">
        <f t="shared" si="5"/>
        <v>20983.60655737705</v>
      </c>
      <c r="N12" s="21">
        <f t="shared" si="5"/>
        <v>13114.754098360656</v>
      </c>
      <c r="O12" s="21">
        <f t="shared" si="5"/>
        <v>24590.163934426229</v>
      </c>
      <c r="P12" s="21">
        <f t="shared" si="5"/>
        <v>24590.163934426229</v>
      </c>
      <c r="Q12" s="21">
        <f t="shared" ref="Q12:R12" si="6">$D12*(Q10/SUM($F10:$S10))</f>
        <v>16393.442622950817</v>
      </c>
      <c r="R12" s="21">
        <f t="shared" si="6"/>
        <v>18360.655737704918</v>
      </c>
      <c r="S12" s="21">
        <f>$D12*(S10/SUM($F10:$S10))</f>
        <v>16393.442622950817</v>
      </c>
      <c r="T12" s="7">
        <f>SUM(F12:S12)</f>
        <v>399999.99999999994</v>
      </c>
    </row>
    <row r="13" spans="2:21" ht="36" x14ac:dyDescent="0.55000000000000004">
      <c r="B13" s="2">
        <v>7</v>
      </c>
      <c r="C13" s="6" t="s">
        <v>20</v>
      </c>
      <c r="D13" s="4">
        <f>SUM($F13:$S13)</f>
        <v>122000</v>
      </c>
      <c r="E13" s="4"/>
      <c r="F13" s="21">
        <f>F10*$T13</f>
        <v>10000</v>
      </c>
      <c r="G13" s="21">
        <f>G10*$T13</f>
        <v>6000</v>
      </c>
      <c r="H13" s="21">
        <f t="shared" ref="H13:I13" si="7">H10*$T13</f>
        <v>6000</v>
      </c>
      <c r="I13" s="21">
        <f t="shared" si="7"/>
        <v>4500</v>
      </c>
      <c r="J13" s="21">
        <f t="shared" ref="J13:P13" si="8">J10*$T13</f>
        <v>15000</v>
      </c>
      <c r="K13" s="21">
        <f t="shared" si="8"/>
        <v>32000</v>
      </c>
      <c r="L13" s="21">
        <f t="shared" si="8"/>
        <v>7500</v>
      </c>
      <c r="M13" s="21">
        <f t="shared" si="8"/>
        <v>6400</v>
      </c>
      <c r="N13" s="21">
        <f t="shared" si="8"/>
        <v>4000</v>
      </c>
      <c r="O13" s="21">
        <f t="shared" si="8"/>
        <v>7500</v>
      </c>
      <c r="P13" s="21">
        <f t="shared" si="8"/>
        <v>7500</v>
      </c>
      <c r="Q13" s="21">
        <f t="shared" ref="Q13:R13" si="9">Q10*$T13</f>
        <v>5000</v>
      </c>
      <c r="R13" s="21">
        <f t="shared" si="9"/>
        <v>5600</v>
      </c>
      <c r="S13" s="21">
        <f>S10*$T13</f>
        <v>5000</v>
      </c>
      <c r="T13" s="1">
        <v>0.1</v>
      </c>
    </row>
    <row r="14" spans="2:21" x14ac:dyDescent="0.55000000000000004">
      <c r="B14" s="2">
        <v>8</v>
      </c>
      <c r="C14" s="8" t="s">
        <v>21</v>
      </c>
      <c r="D14" s="4"/>
      <c r="E14" s="4"/>
      <c r="F14" s="21">
        <f>SUM(F10:F13)</f>
        <v>145786.88524590165</v>
      </c>
      <c r="G14" s="21">
        <f t="shared" ref="G14:S14" si="10">SUM(G10:G13)</f>
        <v>87472.131147540989</v>
      </c>
      <c r="H14" s="21">
        <f t="shared" si="10"/>
        <v>87472.131147540989</v>
      </c>
      <c r="I14" s="21">
        <f t="shared" si="10"/>
        <v>65604.098360655742</v>
      </c>
      <c r="J14" s="21">
        <f t="shared" si="10"/>
        <v>218680.32786885247</v>
      </c>
      <c r="K14" s="21">
        <f t="shared" si="10"/>
        <v>466518.03278688528</v>
      </c>
      <c r="L14" s="21">
        <f t="shared" si="10"/>
        <v>109340.16393442624</v>
      </c>
      <c r="M14" s="21">
        <f t="shared" si="10"/>
        <v>93303.606557377047</v>
      </c>
      <c r="N14" s="21">
        <f t="shared" si="10"/>
        <v>58314.75409836066</v>
      </c>
      <c r="O14" s="21">
        <f t="shared" si="10"/>
        <v>109340.16393442624</v>
      </c>
      <c r="P14" s="21">
        <f t="shared" si="10"/>
        <v>109340.16393442624</v>
      </c>
      <c r="Q14" s="21">
        <f t="shared" si="10"/>
        <v>72893.442622950824</v>
      </c>
      <c r="R14" s="21">
        <f t="shared" si="10"/>
        <v>81640.655737704918</v>
      </c>
      <c r="S14" s="21">
        <f t="shared" si="10"/>
        <v>72893.442622950824</v>
      </c>
      <c r="T14" s="7">
        <f>SUM(F14:S14)</f>
        <v>1778599.9999999998</v>
      </c>
    </row>
    <row r="15" spans="2:21" ht="36" x14ac:dyDescent="0.55000000000000004">
      <c r="B15" s="2">
        <v>9</v>
      </c>
      <c r="C15" s="9" t="s">
        <v>58</v>
      </c>
      <c r="D15" s="4"/>
      <c r="E15" s="10">
        <f>SUM(F15:S15)</f>
        <v>3557199.9999999995</v>
      </c>
      <c r="F15" s="21">
        <f>F14/$T15</f>
        <v>291573.7704918033</v>
      </c>
      <c r="G15" s="21">
        <f>G14/$T15</f>
        <v>174944.26229508198</v>
      </c>
      <c r="H15" s="21">
        <f t="shared" ref="H15:I15" si="11">H14/$T15</f>
        <v>174944.26229508198</v>
      </c>
      <c r="I15" s="21">
        <f t="shared" si="11"/>
        <v>131208.19672131148</v>
      </c>
      <c r="J15" s="21">
        <f t="shared" ref="J15:P15" si="12">J14/$T15</f>
        <v>437360.65573770495</v>
      </c>
      <c r="K15" s="21">
        <f t="shared" si="12"/>
        <v>933036.06557377055</v>
      </c>
      <c r="L15" s="21">
        <f t="shared" si="12"/>
        <v>218680.32786885247</v>
      </c>
      <c r="M15" s="21">
        <f t="shared" si="12"/>
        <v>186607.21311475409</v>
      </c>
      <c r="N15" s="21">
        <f t="shared" si="12"/>
        <v>116629.50819672132</v>
      </c>
      <c r="O15" s="21">
        <f t="shared" si="12"/>
        <v>218680.32786885247</v>
      </c>
      <c r="P15" s="21">
        <f t="shared" si="12"/>
        <v>218680.32786885247</v>
      </c>
      <c r="Q15" s="21">
        <f t="shared" ref="Q15:R15" si="13">Q14/$T15</f>
        <v>145786.88524590165</v>
      </c>
      <c r="R15" s="21">
        <f t="shared" si="13"/>
        <v>163281.31147540984</v>
      </c>
      <c r="S15" s="21">
        <f>S14/$T15</f>
        <v>145786.88524590165</v>
      </c>
      <c r="T15" s="1">
        <v>0.5</v>
      </c>
    </row>
    <row r="16" spans="2:21" x14ac:dyDescent="0.55000000000000004">
      <c r="B16" s="2"/>
      <c r="C16" s="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2:18" x14ac:dyDescent="0.55000000000000004">
      <c r="B17" s="2">
        <v>10</v>
      </c>
      <c r="C17" s="2" t="s">
        <v>22</v>
      </c>
      <c r="D17" s="4">
        <v>20000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2:18" x14ac:dyDescent="0.55000000000000004">
      <c r="B18" s="2">
        <v>11</v>
      </c>
      <c r="C18" s="2" t="s">
        <v>23</v>
      </c>
      <c r="D18" s="4">
        <f>'2018-１月'!D18</f>
        <v>10000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18" x14ac:dyDescent="0.55000000000000004">
      <c r="B19" s="2">
        <v>12</v>
      </c>
      <c r="C19" s="2" t="s">
        <v>24</v>
      </c>
      <c r="D19" s="4">
        <v>80000</v>
      </c>
      <c r="E19" s="4"/>
      <c r="F19" s="5" t="s">
        <v>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2:18" x14ac:dyDescent="0.55000000000000004">
      <c r="B20" s="2">
        <v>13</v>
      </c>
      <c r="C20" s="2" t="s">
        <v>26</v>
      </c>
      <c r="D20" s="4">
        <v>20000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2:18" x14ac:dyDescent="0.55000000000000004">
      <c r="B21" s="2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2:18" x14ac:dyDescent="0.55000000000000004">
      <c r="B22" s="2">
        <v>14</v>
      </c>
      <c r="C22" s="2" t="s">
        <v>27</v>
      </c>
      <c r="D22" s="4">
        <f>SUM(D3:D21)</f>
        <v>2413500</v>
      </c>
      <c r="E22" s="4">
        <f>SUM(E16:E21)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2:18" x14ac:dyDescent="0.55000000000000004">
      <c r="B23" s="2">
        <v>15</v>
      </c>
      <c r="C23" s="2" t="s">
        <v>28</v>
      </c>
      <c r="D23" s="4"/>
      <c r="E23" s="4">
        <f>E15-D22</f>
        <v>1143699.9999999995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2:18" x14ac:dyDescent="0.55000000000000004">
      <c r="B24" s="2">
        <v>16</v>
      </c>
      <c r="C24" s="2" t="s">
        <v>29</v>
      </c>
      <c r="D24" s="4"/>
      <c r="E24" s="4">
        <f>D41</f>
        <v>119166.66666666667</v>
      </c>
      <c r="F24" s="5" t="s">
        <v>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2:18" x14ac:dyDescent="0.55000000000000004">
      <c r="B25" s="2">
        <v>17</v>
      </c>
      <c r="C25" s="2" t="s">
        <v>31</v>
      </c>
      <c r="D25" s="4"/>
      <c r="E25" s="4"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2:18" x14ac:dyDescent="0.55000000000000004">
      <c r="B26" s="2">
        <v>18</v>
      </c>
      <c r="C26" s="2" t="s">
        <v>32</v>
      </c>
      <c r="D26" s="4"/>
      <c r="E26" s="4">
        <f>E23-E24-E25</f>
        <v>1024533.3333333329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2:18" x14ac:dyDescent="0.55000000000000004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2:18" ht="22.5" x14ac:dyDescent="0.55000000000000004">
      <c r="B28" s="2"/>
      <c r="C28" s="3" t="s">
        <v>59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2:18" x14ac:dyDescent="0.55000000000000004">
      <c r="B29" s="2">
        <v>1</v>
      </c>
      <c r="C29" s="2" t="s">
        <v>33</v>
      </c>
      <c r="D29" s="4">
        <v>0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2:18" x14ac:dyDescent="0.55000000000000004">
      <c r="B30" s="2">
        <v>3</v>
      </c>
      <c r="C30" s="2" t="s">
        <v>36</v>
      </c>
      <c r="D30" s="4">
        <v>500000</v>
      </c>
      <c r="E30" s="2"/>
    </row>
    <row r="31" spans="2:18" x14ac:dyDescent="0.55000000000000004">
      <c r="B31" s="2">
        <v>4</v>
      </c>
      <c r="C31" s="2" t="s">
        <v>37</v>
      </c>
      <c r="D31" s="4">
        <v>2000000</v>
      </c>
      <c r="E31" s="2"/>
    </row>
    <row r="32" spans="2:18" x14ac:dyDescent="0.55000000000000004">
      <c r="B32" s="2">
        <v>5</v>
      </c>
      <c r="C32" s="2" t="s">
        <v>38</v>
      </c>
      <c r="D32" s="4">
        <v>1000000</v>
      </c>
      <c r="E32" s="2"/>
    </row>
    <row r="33" spans="2:18" x14ac:dyDescent="0.55000000000000004">
      <c r="B33" s="2">
        <v>6</v>
      </c>
      <c r="C33" s="2" t="s">
        <v>39</v>
      </c>
      <c r="D33" s="4">
        <v>1000000</v>
      </c>
      <c r="E33" s="2"/>
    </row>
    <row r="34" spans="2:18" x14ac:dyDescent="0.55000000000000004">
      <c r="B34" s="2">
        <v>7</v>
      </c>
      <c r="C34" s="2" t="s">
        <v>40</v>
      </c>
      <c r="D34" s="4">
        <v>1000000</v>
      </c>
      <c r="E34" s="2"/>
    </row>
    <row r="35" spans="2:18" ht="20" x14ac:dyDescent="0.55000000000000004">
      <c r="B35" s="2">
        <v>8</v>
      </c>
      <c r="C35" s="11" t="s">
        <v>61</v>
      </c>
      <c r="D35" s="12">
        <f>SUM(D29:D34)</f>
        <v>5500000</v>
      </c>
      <c r="E35" s="2"/>
      <c r="F35" s="13">
        <v>1.3</v>
      </c>
    </row>
    <row r="36" spans="2:18" ht="20" x14ac:dyDescent="0.55000000000000004">
      <c r="B36" s="2"/>
      <c r="C36" s="11"/>
      <c r="D36" s="12"/>
      <c r="E36" s="2"/>
      <c r="F36" s="13"/>
    </row>
    <row r="37" spans="2:18" ht="22.5" x14ac:dyDescent="0.55000000000000004">
      <c r="B37" s="2"/>
      <c r="C37" s="3" t="s">
        <v>60</v>
      </c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2:18" ht="36" x14ac:dyDescent="0.55000000000000004">
      <c r="B38" s="2">
        <v>2</v>
      </c>
      <c r="C38" s="2" t="s">
        <v>34</v>
      </c>
      <c r="D38" s="4">
        <f>T14*F38</f>
        <v>5335799.9999999991</v>
      </c>
      <c r="E38" s="6" t="s">
        <v>35</v>
      </c>
      <c r="F38">
        <v>3</v>
      </c>
    </row>
    <row r="39" spans="2:18" ht="20" x14ac:dyDescent="0.55000000000000004">
      <c r="B39" s="2"/>
      <c r="C39" s="11" t="s">
        <v>27</v>
      </c>
      <c r="D39" s="12">
        <f>D35+D38</f>
        <v>10835800</v>
      </c>
      <c r="E39" s="2"/>
      <c r="F39" s="13"/>
    </row>
    <row r="40" spans="2:18" ht="20" x14ac:dyDescent="0.55000000000000004">
      <c r="B40" s="2"/>
      <c r="C40" s="11"/>
      <c r="D40" s="12"/>
      <c r="E40" s="2"/>
      <c r="F40" s="13"/>
    </row>
    <row r="41" spans="2:18" x14ac:dyDescent="0.55000000000000004">
      <c r="B41" s="2">
        <v>9</v>
      </c>
      <c r="C41" s="14" t="s">
        <v>41</v>
      </c>
      <c r="D41" s="4">
        <f>D35*F35/E41</f>
        <v>119166.66666666667</v>
      </c>
      <c r="E41" s="2">
        <v>60</v>
      </c>
      <c r="F41" s="5">
        <f>D41*(E43/(E43+E44))</f>
        <v>86666.666666666672</v>
      </c>
      <c r="G41" s="15">
        <f>D41-F41</f>
        <v>32500</v>
      </c>
      <c r="J41" t="s">
        <v>42</v>
      </c>
    </row>
    <row r="42" spans="2:18" x14ac:dyDescent="0.55000000000000004">
      <c r="B42" s="2"/>
      <c r="C42" s="2"/>
      <c r="D42" s="4"/>
      <c r="E42" s="2"/>
      <c r="F42" t="s">
        <v>43</v>
      </c>
      <c r="G42" t="s">
        <v>44</v>
      </c>
    </row>
    <row r="43" spans="2:18" x14ac:dyDescent="0.55000000000000004">
      <c r="B43" s="16">
        <v>10</v>
      </c>
      <c r="C43" s="16" t="s">
        <v>43</v>
      </c>
      <c r="D43" s="4"/>
      <c r="E43" s="4">
        <v>8000000</v>
      </c>
    </row>
    <row r="44" spans="2:18" x14ac:dyDescent="0.55000000000000004">
      <c r="B44" s="16">
        <v>11</v>
      </c>
      <c r="C44" s="16" t="s">
        <v>45</v>
      </c>
      <c r="D44" s="2"/>
      <c r="E44" s="12">
        <v>3000000</v>
      </c>
    </row>
  </sheetData>
  <phoneticPr fontId="2"/>
  <pageMargins left="0.25" right="0.25" top="0.75" bottom="0.75" header="0.3" footer="0.3"/>
  <pageSetup paperSize="9" scale="69" orientation="portrait" horizontalDpi="4294967293" verticalDpi="0" r:id="rId1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FB72-1575-45A3-885C-F8D58676A12C}">
  <sheetPr>
    <pageSetUpPr fitToPage="1"/>
  </sheetPr>
  <dimension ref="B1:U44"/>
  <sheetViews>
    <sheetView topLeftCell="C16" zoomScaleNormal="100" workbookViewId="0">
      <selection activeCell="D19" sqref="D19"/>
    </sheetView>
  </sheetViews>
  <sheetFormatPr defaultRowHeight="18" x14ac:dyDescent="0.55000000000000004"/>
  <cols>
    <col min="1" max="1" width="0.9140625" customWidth="1"/>
    <col min="2" max="2" width="4.58203125" customWidth="1"/>
    <col min="3" max="3" width="18.5" customWidth="1"/>
    <col min="4" max="5" width="13.4140625" customWidth="1"/>
    <col min="6" max="19" width="7.6640625" customWidth="1"/>
    <col min="20" max="20" width="7.6640625" style="1" customWidth="1"/>
  </cols>
  <sheetData>
    <row r="1" spans="2:21" ht="30" customHeight="1" x14ac:dyDescent="0.55000000000000004"/>
    <row r="2" spans="2:21" ht="22.5" x14ac:dyDescent="0.55000000000000004">
      <c r="B2" s="2" t="s">
        <v>0</v>
      </c>
      <c r="C2" s="3" t="s">
        <v>1</v>
      </c>
      <c r="D2" s="2" t="s">
        <v>2</v>
      </c>
      <c r="E2" s="2" t="s">
        <v>3</v>
      </c>
    </row>
    <row r="3" spans="2:21" x14ac:dyDescent="0.55000000000000004">
      <c r="B3" s="2">
        <v>1</v>
      </c>
      <c r="C3" s="2" t="s">
        <v>4</v>
      </c>
      <c r="D3" s="4">
        <v>172800</v>
      </c>
      <c r="E3" s="4"/>
      <c r="F3" s="5"/>
      <c r="G3" s="5"/>
      <c r="H3" s="5"/>
      <c r="I3" s="5"/>
      <c r="J3" s="5"/>
      <c r="K3" s="5"/>
      <c r="L3" s="5"/>
      <c r="M3" s="5" t="s">
        <v>75</v>
      </c>
      <c r="N3" s="5"/>
      <c r="O3" s="5"/>
      <c r="P3" s="5"/>
      <c r="Q3" s="5"/>
      <c r="R3" s="5"/>
    </row>
    <row r="4" spans="2:21" x14ac:dyDescent="0.55000000000000004">
      <c r="B4" s="2">
        <v>2</v>
      </c>
      <c r="C4" s="2" t="s">
        <v>5</v>
      </c>
      <c r="D4" s="4">
        <v>70000</v>
      </c>
      <c r="E4" s="4"/>
      <c r="F4" s="5" t="s">
        <v>46</v>
      </c>
      <c r="G4" s="5" t="s">
        <v>47</v>
      </c>
      <c r="H4" s="5" t="s">
        <v>48</v>
      </c>
      <c r="I4" s="5" t="s">
        <v>49</v>
      </c>
      <c r="J4" s="17" t="s">
        <v>24</v>
      </c>
      <c r="L4" s="5"/>
      <c r="M4" s="5" t="s">
        <v>76</v>
      </c>
      <c r="N4" s="5"/>
      <c r="O4" s="5"/>
      <c r="P4" s="5"/>
      <c r="Q4" s="5"/>
      <c r="R4" s="5"/>
    </row>
    <row r="5" spans="2:21" x14ac:dyDescent="0.55000000000000004">
      <c r="B5" s="2">
        <v>3</v>
      </c>
      <c r="C5" s="2" t="s">
        <v>56</v>
      </c>
      <c r="D5" s="4">
        <f>SUM(F5:J5)</f>
        <v>408500</v>
      </c>
      <c r="E5" s="4"/>
      <c r="F5" s="5">
        <v>110000</v>
      </c>
      <c r="G5" s="5">
        <v>100000</v>
      </c>
      <c r="H5" s="5">
        <v>110000</v>
      </c>
      <c r="I5" s="5">
        <v>38500</v>
      </c>
      <c r="J5" s="17">
        <v>50000</v>
      </c>
      <c r="L5" s="5"/>
      <c r="M5" s="5"/>
      <c r="N5" s="5"/>
      <c r="O5" s="5"/>
      <c r="P5" s="5"/>
      <c r="Q5" s="5"/>
      <c r="R5" s="5"/>
    </row>
    <row r="6" spans="2:21" x14ac:dyDescent="0.55000000000000004">
      <c r="B6" s="2">
        <v>4</v>
      </c>
      <c r="C6" s="2" t="s">
        <v>6</v>
      </c>
      <c r="D6" s="4">
        <v>10000</v>
      </c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1" x14ac:dyDescent="0.55000000000000004">
      <c r="B7" s="2">
        <v>4</v>
      </c>
      <c r="C7" s="2" t="s">
        <v>57</v>
      </c>
      <c r="D7" s="4"/>
      <c r="E7" s="4"/>
      <c r="F7" s="18" t="s">
        <v>7</v>
      </c>
      <c r="G7" s="19" t="s">
        <v>8</v>
      </c>
      <c r="H7" s="19" t="s">
        <v>52</v>
      </c>
      <c r="I7" s="19" t="s">
        <v>51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13</v>
      </c>
      <c r="O7" s="19" t="s">
        <v>54</v>
      </c>
      <c r="P7" s="19" t="s">
        <v>14</v>
      </c>
      <c r="Q7" s="19" t="s">
        <v>53</v>
      </c>
      <c r="R7" s="19" t="s">
        <v>50</v>
      </c>
      <c r="S7" s="19" t="s">
        <v>15</v>
      </c>
      <c r="T7" s="20"/>
      <c r="U7" s="20"/>
    </row>
    <row r="8" spans="2:21" x14ac:dyDescent="0.55000000000000004">
      <c r="B8" s="2"/>
      <c r="C8" s="2" t="s">
        <v>16</v>
      </c>
      <c r="D8" s="4"/>
      <c r="E8" s="4"/>
      <c r="F8" s="21">
        <v>2000</v>
      </c>
      <c r="G8" s="21">
        <v>3000</v>
      </c>
      <c r="H8" s="21">
        <v>3000</v>
      </c>
      <c r="I8" s="21">
        <v>3000</v>
      </c>
      <c r="J8" s="21">
        <v>30000</v>
      </c>
      <c r="K8" s="21">
        <v>40000</v>
      </c>
      <c r="L8" s="21">
        <v>5000</v>
      </c>
      <c r="M8" s="21">
        <v>8000</v>
      </c>
      <c r="N8" s="21">
        <v>4000</v>
      </c>
      <c r="O8" s="21">
        <v>3000</v>
      </c>
      <c r="P8" s="21">
        <v>2500</v>
      </c>
      <c r="Q8" s="21">
        <v>2500</v>
      </c>
      <c r="R8" s="21">
        <v>700</v>
      </c>
      <c r="S8" s="21">
        <v>5000</v>
      </c>
    </row>
    <row r="9" spans="2:21" x14ac:dyDescent="0.55000000000000004">
      <c r="B9" s="2"/>
      <c r="C9" s="2" t="s">
        <v>17</v>
      </c>
      <c r="D9" s="4"/>
      <c r="E9" s="4"/>
      <c r="F9" s="21">
        <v>50</v>
      </c>
      <c r="G9" s="21">
        <v>20</v>
      </c>
      <c r="H9" s="21">
        <v>20</v>
      </c>
      <c r="I9" s="21">
        <v>15</v>
      </c>
      <c r="J9" s="21">
        <v>5</v>
      </c>
      <c r="K9" s="21">
        <v>8</v>
      </c>
      <c r="L9" s="21">
        <v>15</v>
      </c>
      <c r="M9" s="21">
        <v>8</v>
      </c>
      <c r="N9" s="21">
        <v>10</v>
      </c>
      <c r="O9" s="21">
        <v>25</v>
      </c>
      <c r="P9" s="21">
        <v>30</v>
      </c>
      <c r="Q9" s="21">
        <v>20</v>
      </c>
      <c r="R9" s="21">
        <v>80</v>
      </c>
      <c r="S9" s="21">
        <v>10</v>
      </c>
    </row>
    <row r="10" spans="2:21" x14ac:dyDescent="0.55000000000000004">
      <c r="B10" s="2"/>
      <c r="C10" s="2" t="s">
        <v>18</v>
      </c>
      <c r="D10" s="4">
        <f>SUM($F10:$S10)</f>
        <v>1220000</v>
      </c>
      <c r="E10" s="4"/>
      <c r="F10" s="21">
        <f>F8*F9</f>
        <v>100000</v>
      </c>
      <c r="G10" s="21">
        <f t="shared" ref="G10:S10" si="0">G8*G9</f>
        <v>60000</v>
      </c>
      <c r="H10" s="21">
        <f t="shared" si="0"/>
        <v>60000</v>
      </c>
      <c r="I10" s="21">
        <f t="shared" si="0"/>
        <v>45000</v>
      </c>
      <c r="J10" s="21">
        <f t="shared" si="0"/>
        <v>150000</v>
      </c>
      <c r="K10" s="21">
        <f t="shared" si="0"/>
        <v>320000</v>
      </c>
      <c r="L10" s="21">
        <f t="shared" si="0"/>
        <v>75000</v>
      </c>
      <c r="M10" s="21">
        <f t="shared" si="0"/>
        <v>64000</v>
      </c>
      <c r="N10" s="21">
        <f t="shared" si="0"/>
        <v>40000</v>
      </c>
      <c r="O10" s="21">
        <f t="shared" si="0"/>
        <v>75000</v>
      </c>
      <c r="P10" s="21">
        <f t="shared" si="0"/>
        <v>75000</v>
      </c>
      <c r="Q10" s="21">
        <f t="shared" si="0"/>
        <v>50000</v>
      </c>
      <c r="R10" s="21">
        <f t="shared" si="0"/>
        <v>56000</v>
      </c>
      <c r="S10" s="21">
        <f t="shared" si="0"/>
        <v>50000</v>
      </c>
    </row>
    <row r="11" spans="2:21" ht="36" x14ac:dyDescent="0.55000000000000004">
      <c r="B11" s="2">
        <v>5</v>
      </c>
      <c r="C11" s="6" t="s">
        <v>19</v>
      </c>
      <c r="D11" s="4">
        <f>SUM(F11:S11)</f>
        <v>36600</v>
      </c>
      <c r="E11" s="4"/>
      <c r="F11" s="21">
        <f>F10*$T11</f>
        <v>3000</v>
      </c>
      <c r="G11" s="21">
        <f>G10*$T11</f>
        <v>1800</v>
      </c>
      <c r="H11" s="21">
        <f t="shared" ref="H11:I11" si="1">H10*$T11</f>
        <v>1800</v>
      </c>
      <c r="I11" s="21">
        <f t="shared" si="1"/>
        <v>1350</v>
      </c>
      <c r="J11" s="21">
        <f t="shared" ref="J11:P11" si="2">J10*$T11</f>
        <v>4500</v>
      </c>
      <c r="K11" s="21">
        <f t="shared" si="2"/>
        <v>9600</v>
      </c>
      <c r="L11" s="21">
        <f t="shared" si="2"/>
        <v>2250</v>
      </c>
      <c r="M11" s="21">
        <f t="shared" si="2"/>
        <v>1920</v>
      </c>
      <c r="N11" s="21">
        <f t="shared" si="2"/>
        <v>1200</v>
      </c>
      <c r="O11" s="21">
        <f t="shared" si="2"/>
        <v>2250</v>
      </c>
      <c r="P11" s="21">
        <f t="shared" si="2"/>
        <v>2250</v>
      </c>
      <c r="Q11" s="21">
        <f t="shared" ref="Q11:R11" si="3">Q10*$T11</f>
        <v>1500</v>
      </c>
      <c r="R11" s="21">
        <f t="shared" si="3"/>
        <v>1680</v>
      </c>
      <c r="S11" s="21">
        <f>S10*$T11</f>
        <v>1500</v>
      </c>
      <c r="T11" s="1">
        <v>0.03</v>
      </c>
    </row>
    <row r="12" spans="2:21" ht="36" x14ac:dyDescent="0.55000000000000004">
      <c r="B12" s="2">
        <v>6</v>
      </c>
      <c r="C12" s="6" t="s">
        <v>55</v>
      </c>
      <c r="D12" s="4">
        <v>400000</v>
      </c>
      <c r="E12" s="4"/>
      <c r="F12" s="21">
        <f>$D12*(F10/SUM($F10:$S10))</f>
        <v>32786.885245901634</v>
      </c>
      <c r="G12" s="21">
        <f>$D12*(G10/SUM($F10:$S10))</f>
        <v>19672.131147540982</v>
      </c>
      <c r="H12" s="21">
        <f t="shared" ref="H12:I12" si="4">$D12*(H10/SUM($F10:$S10))</f>
        <v>19672.131147540982</v>
      </c>
      <c r="I12" s="21">
        <f t="shared" si="4"/>
        <v>14754.098360655737</v>
      </c>
      <c r="J12" s="21">
        <f t="shared" ref="J12:P12" si="5">$D12*(J10/SUM($F10:$S10))</f>
        <v>49180.327868852459</v>
      </c>
      <c r="K12" s="21">
        <f t="shared" si="5"/>
        <v>104918.03278688525</v>
      </c>
      <c r="L12" s="21">
        <f t="shared" si="5"/>
        <v>24590.163934426229</v>
      </c>
      <c r="M12" s="21">
        <f t="shared" si="5"/>
        <v>20983.60655737705</v>
      </c>
      <c r="N12" s="21">
        <f t="shared" si="5"/>
        <v>13114.754098360656</v>
      </c>
      <c r="O12" s="21">
        <f t="shared" si="5"/>
        <v>24590.163934426229</v>
      </c>
      <c r="P12" s="21">
        <f t="shared" si="5"/>
        <v>24590.163934426229</v>
      </c>
      <c r="Q12" s="21">
        <f t="shared" ref="Q12:R12" si="6">$D12*(Q10/SUM($F10:$S10))</f>
        <v>16393.442622950817</v>
      </c>
      <c r="R12" s="21">
        <f t="shared" si="6"/>
        <v>18360.655737704918</v>
      </c>
      <c r="S12" s="21">
        <f>$D12*(S10/SUM($F10:$S10))</f>
        <v>16393.442622950817</v>
      </c>
      <c r="T12" s="7">
        <f>SUM(F12:S12)</f>
        <v>399999.99999999994</v>
      </c>
    </row>
    <row r="13" spans="2:21" ht="36" x14ac:dyDescent="0.55000000000000004">
      <c r="B13" s="2">
        <v>7</v>
      </c>
      <c r="C13" s="6" t="s">
        <v>20</v>
      </c>
      <c r="D13" s="4">
        <f>SUM($F13:$S13)</f>
        <v>122000</v>
      </c>
      <c r="E13" s="4"/>
      <c r="F13" s="21">
        <f>F10*$T13</f>
        <v>10000</v>
      </c>
      <c r="G13" s="21">
        <f>G10*$T13</f>
        <v>6000</v>
      </c>
      <c r="H13" s="21">
        <f t="shared" ref="H13:I13" si="7">H10*$T13</f>
        <v>6000</v>
      </c>
      <c r="I13" s="21">
        <f t="shared" si="7"/>
        <v>4500</v>
      </c>
      <c r="J13" s="21">
        <f t="shared" ref="J13:P13" si="8">J10*$T13</f>
        <v>15000</v>
      </c>
      <c r="K13" s="21">
        <f t="shared" si="8"/>
        <v>32000</v>
      </c>
      <c r="L13" s="21">
        <f t="shared" si="8"/>
        <v>7500</v>
      </c>
      <c r="M13" s="21">
        <f t="shared" si="8"/>
        <v>6400</v>
      </c>
      <c r="N13" s="21">
        <f t="shared" si="8"/>
        <v>4000</v>
      </c>
      <c r="O13" s="21">
        <f t="shared" si="8"/>
        <v>7500</v>
      </c>
      <c r="P13" s="21">
        <f t="shared" si="8"/>
        <v>7500</v>
      </c>
      <c r="Q13" s="21">
        <f t="shared" ref="Q13:R13" si="9">Q10*$T13</f>
        <v>5000</v>
      </c>
      <c r="R13" s="21">
        <f t="shared" si="9"/>
        <v>5600</v>
      </c>
      <c r="S13" s="21">
        <f>S10*$T13</f>
        <v>5000</v>
      </c>
      <c r="T13" s="1">
        <v>0.1</v>
      </c>
    </row>
    <row r="14" spans="2:21" x14ac:dyDescent="0.55000000000000004">
      <c r="B14" s="2">
        <v>8</v>
      </c>
      <c r="C14" s="8" t="s">
        <v>21</v>
      </c>
      <c r="D14" s="4"/>
      <c r="E14" s="4"/>
      <c r="F14" s="21">
        <f>SUM(F10:F13)</f>
        <v>145786.88524590165</v>
      </c>
      <c r="G14" s="21">
        <f t="shared" ref="G14:S14" si="10">SUM(G10:G13)</f>
        <v>87472.131147540989</v>
      </c>
      <c r="H14" s="21">
        <f t="shared" si="10"/>
        <v>87472.131147540989</v>
      </c>
      <c r="I14" s="21">
        <f t="shared" si="10"/>
        <v>65604.098360655742</v>
      </c>
      <c r="J14" s="21">
        <f t="shared" si="10"/>
        <v>218680.32786885247</v>
      </c>
      <c r="K14" s="21">
        <f t="shared" si="10"/>
        <v>466518.03278688528</v>
      </c>
      <c r="L14" s="21">
        <f t="shared" si="10"/>
        <v>109340.16393442624</v>
      </c>
      <c r="M14" s="21">
        <f t="shared" si="10"/>
        <v>93303.606557377047</v>
      </c>
      <c r="N14" s="21">
        <f t="shared" si="10"/>
        <v>58314.75409836066</v>
      </c>
      <c r="O14" s="21">
        <f t="shared" si="10"/>
        <v>109340.16393442624</v>
      </c>
      <c r="P14" s="21">
        <f t="shared" si="10"/>
        <v>109340.16393442624</v>
      </c>
      <c r="Q14" s="21">
        <f t="shared" si="10"/>
        <v>72893.442622950824</v>
      </c>
      <c r="R14" s="21">
        <f t="shared" si="10"/>
        <v>81640.655737704918</v>
      </c>
      <c r="S14" s="21">
        <f t="shared" si="10"/>
        <v>72893.442622950824</v>
      </c>
      <c r="T14" s="7">
        <f>SUM(F14:S14)</f>
        <v>1778599.9999999998</v>
      </c>
    </row>
    <row r="15" spans="2:21" ht="36" x14ac:dyDescent="0.55000000000000004">
      <c r="B15" s="2">
        <v>9</v>
      </c>
      <c r="C15" s="9" t="s">
        <v>58</v>
      </c>
      <c r="D15" s="4"/>
      <c r="E15" s="10">
        <f>SUM(F15:S15)</f>
        <v>3557199.9999999995</v>
      </c>
      <c r="F15" s="21">
        <f>F14/$T15</f>
        <v>291573.7704918033</v>
      </c>
      <c r="G15" s="21">
        <f>G14/$T15</f>
        <v>174944.26229508198</v>
      </c>
      <c r="H15" s="21">
        <f t="shared" ref="H15:I15" si="11">H14/$T15</f>
        <v>174944.26229508198</v>
      </c>
      <c r="I15" s="21">
        <f t="shared" si="11"/>
        <v>131208.19672131148</v>
      </c>
      <c r="J15" s="21">
        <f t="shared" ref="J15:P15" si="12">J14/$T15</f>
        <v>437360.65573770495</v>
      </c>
      <c r="K15" s="21">
        <f t="shared" si="12"/>
        <v>933036.06557377055</v>
      </c>
      <c r="L15" s="21">
        <f t="shared" si="12"/>
        <v>218680.32786885247</v>
      </c>
      <c r="M15" s="21">
        <f t="shared" si="12"/>
        <v>186607.21311475409</v>
      </c>
      <c r="N15" s="21">
        <f t="shared" si="12"/>
        <v>116629.50819672132</v>
      </c>
      <c r="O15" s="21">
        <f t="shared" si="12"/>
        <v>218680.32786885247</v>
      </c>
      <c r="P15" s="21">
        <f t="shared" si="12"/>
        <v>218680.32786885247</v>
      </c>
      <c r="Q15" s="21">
        <f t="shared" ref="Q15:R15" si="13">Q14/$T15</f>
        <v>145786.88524590165</v>
      </c>
      <c r="R15" s="21">
        <f t="shared" si="13"/>
        <v>163281.31147540984</v>
      </c>
      <c r="S15" s="21">
        <f>S14/$T15</f>
        <v>145786.88524590165</v>
      </c>
      <c r="T15" s="1">
        <v>0.5</v>
      </c>
    </row>
    <row r="16" spans="2:21" x14ac:dyDescent="0.55000000000000004">
      <c r="B16" s="2"/>
      <c r="C16" s="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2:18" x14ac:dyDescent="0.55000000000000004">
      <c r="B17" s="2">
        <v>10</v>
      </c>
      <c r="C17" s="2" t="s">
        <v>22</v>
      </c>
      <c r="D17" s="4">
        <v>20000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2:18" x14ac:dyDescent="0.55000000000000004">
      <c r="B18" s="2">
        <v>11</v>
      </c>
      <c r="C18" s="2" t="s">
        <v>23</v>
      </c>
      <c r="D18" s="4">
        <f>'2018-１月'!D18</f>
        <v>10000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18" x14ac:dyDescent="0.55000000000000004">
      <c r="B19" s="2">
        <v>12</v>
      </c>
      <c r="C19" s="2" t="s">
        <v>24</v>
      </c>
      <c r="D19" s="4">
        <v>80000</v>
      </c>
      <c r="E19" s="4"/>
      <c r="F19" s="5" t="s">
        <v>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2:18" x14ac:dyDescent="0.55000000000000004">
      <c r="B20" s="2">
        <v>13</v>
      </c>
      <c r="C20" s="2" t="s">
        <v>26</v>
      </c>
      <c r="D20" s="4">
        <v>20000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2:18" x14ac:dyDescent="0.55000000000000004">
      <c r="B21" s="2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2:18" x14ac:dyDescent="0.55000000000000004">
      <c r="B22" s="2">
        <v>14</v>
      </c>
      <c r="C22" s="2" t="s">
        <v>27</v>
      </c>
      <c r="D22" s="4">
        <f>SUM(D3:D21)</f>
        <v>2569900</v>
      </c>
      <c r="E22" s="4">
        <f>SUM(E16:E21)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2:18" x14ac:dyDescent="0.55000000000000004">
      <c r="B23" s="2">
        <v>15</v>
      </c>
      <c r="C23" s="2" t="s">
        <v>28</v>
      </c>
      <c r="D23" s="4"/>
      <c r="E23" s="4">
        <f>E15-D22</f>
        <v>987299.99999999953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2:18" x14ac:dyDescent="0.55000000000000004">
      <c r="B24" s="2">
        <v>16</v>
      </c>
      <c r="C24" s="2" t="s">
        <v>29</v>
      </c>
      <c r="D24" s="4"/>
      <c r="E24" s="4">
        <f>D41</f>
        <v>151666.66666666666</v>
      </c>
      <c r="F24" s="5" t="s">
        <v>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2:18" x14ac:dyDescent="0.55000000000000004">
      <c r="B25" s="2">
        <v>17</v>
      </c>
      <c r="C25" s="2" t="s">
        <v>31</v>
      </c>
      <c r="D25" s="4"/>
      <c r="E25" s="4"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2:18" x14ac:dyDescent="0.55000000000000004">
      <c r="B26" s="2">
        <v>18</v>
      </c>
      <c r="C26" s="2" t="s">
        <v>32</v>
      </c>
      <c r="D26" s="4"/>
      <c r="E26" s="4">
        <f>E23-E24-E25</f>
        <v>835633.33333333291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2:18" x14ac:dyDescent="0.55000000000000004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2:18" ht="22.5" x14ac:dyDescent="0.55000000000000004">
      <c r="B28" s="2"/>
      <c r="C28" s="3" t="s">
        <v>59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2:18" x14ac:dyDescent="0.55000000000000004">
      <c r="B29" s="2">
        <v>1</v>
      </c>
      <c r="C29" s="2" t="s">
        <v>33</v>
      </c>
      <c r="D29" s="4">
        <v>1500000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2:18" x14ac:dyDescent="0.55000000000000004">
      <c r="B30" s="2">
        <v>3</v>
      </c>
      <c r="C30" s="2" t="s">
        <v>36</v>
      </c>
      <c r="D30" s="4">
        <v>500000</v>
      </c>
      <c r="E30" s="2"/>
    </row>
    <row r="31" spans="2:18" x14ac:dyDescent="0.55000000000000004">
      <c r="B31" s="2">
        <v>4</v>
      </c>
      <c r="C31" s="2" t="s">
        <v>37</v>
      </c>
      <c r="D31" s="4">
        <v>2000000</v>
      </c>
      <c r="E31" s="2"/>
    </row>
    <row r="32" spans="2:18" x14ac:dyDescent="0.55000000000000004">
      <c r="B32" s="2">
        <v>5</v>
      </c>
      <c r="C32" s="2" t="s">
        <v>38</v>
      </c>
      <c r="D32" s="4">
        <v>1000000</v>
      </c>
      <c r="E32" s="2"/>
    </row>
    <row r="33" spans="2:18" x14ac:dyDescent="0.55000000000000004">
      <c r="B33" s="2">
        <v>6</v>
      </c>
      <c r="C33" s="2" t="s">
        <v>39</v>
      </c>
      <c r="D33" s="4">
        <v>1000000</v>
      </c>
      <c r="E33" s="2"/>
    </row>
    <row r="34" spans="2:18" x14ac:dyDescent="0.55000000000000004">
      <c r="B34" s="2">
        <v>7</v>
      </c>
      <c r="C34" s="2" t="s">
        <v>40</v>
      </c>
      <c r="D34" s="4">
        <v>1000000</v>
      </c>
      <c r="E34" s="2"/>
    </row>
    <row r="35" spans="2:18" ht="20" x14ac:dyDescent="0.55000000000000004">
      <c r="B35" s="2">
        <v>8</v>
      </c>
      <c r="C35" s="11" t="s">
        <v>61</v>
      </c>
      <c r="D35" s="12">
        <f>SUM(D29:D34)</f>
        <v>7000000</v>
      </c>
      <c r="E35" s="2"/>
      <c r="F35" s="13">
        <v>1.3</v>
      </c>
    </row>
    <row r="36" spans="2:18" ht="20" x14ac:dyDescent="0.55000000000000004">
      <c r="B36" s="2"/>
      <c r="C36" s="11"/>
      <c r="D36" s="12"/>
      <c r="E36" s="2"/>
      <c r="F36" s="13"/>
    </row>
    <row r="37" spans="2:18" ht="22.5" x14ac:dyDescent="0.55000000000000004">
      <c r="B37" s="2"/>
      <c r="C37" s="3" t="s">
        <v>60</v>
      </c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2:18" ht="36" x14ac:dyDescent="0.55000000000000004">
      <c r="B38" s="2">
        <v>2</v>
      </c>
      <c r="C38" s="2" t="s">
        <v>34</v>
      </c>
      <c r="D38" s="4">
        <f>T14*F38</f>
        <v>5335799.9999999991</v>
      </c>
      <c r="E38" s="6" t="s">
        <v>35</v>
      </c>
      <c r="F38">
        <v>3</v>
      </c>
    </row>
    <row r="39" spans="2:18" ht="20" x14ac:dyDescent="0.55000000000000004">
      <c r="B39" s="2"/>
      <c r="C39" s="11" t="s">
        <v>27</v>
      </c>
      <c r="D39" s="12">
        <f>D35+D38</f>
        <v>12335800</v>
      </c>
      <c r="E39" s="2"/>
      <c r="F39" s="13"/>
    </row>
    <row r="40" spans="2:18" ht="20" x14ac:dyDescent="0.55000000000000004">
      <c r="B40" s="2"/>
      <c r="C40" s="11"/>
      <c r="D40" s="12"/>
      <c r="E40" s="2"/>
      <c r="F40" s="13"/>
    </row>
    <row r="41" spans="2:18" x14ac:dyDescent="0.55000000000000004">
      <c r="B41" s="2">
        <v>9</v>
      </c>
      <c r="C41" s="14" t="s">
        <v>41</v>
      </c>
      <c r="D41" s="4">
        <f>D35*F35/E41</f>
        <v>151666.66666666666</v>
      </c>
      <c r="E41" s="2">
        <v>60</v>
      </c>
      <c r="F41" s="5">
        <f>D41*(E43/(E43+E44))</f>
        <v>110303.0303030303</v>
      </c>
      <c r="G41" s="15">
        <f>D41-F41</f>
        <v>41363.636363636353</v>
      </c>
      <c r="J41" t="s">
        <v>42</v>
      </c>
    </row>
    <row r="42" spans="2:18" x14ac:dyDescent="0.55000000000000004">
      <c r="B42" s="2"/>
      <c r="C42" s="2"/>
      <c r="D42" s="4"/>
      <c r="E42" s="2"/>
      <c r="F42" t="s">
        <v>43</v>
      </c>
      <c r="G42" t="s">
        <v>44</v>
      </c>
    </row>
    <row r="43" spans="2:18" x14ac:dyDescent="0.55000000000000004">
      <c r="B43" s="16">
        <v>10</v>
      </c>
      <c r="C43" s="16" t="s">
        <v>43</v>
      </c>
      <c r="D43" s="4"/>
      <c r="E43" s="4">
        <v>8000000</v>
      </c>
    </row>
    <row r="44" spans="2:18" x14ac:dyDescent="0.55000000000000004">
      <c r="B44" s="16">
        <v>11</v>
      </c>
      <c r="C44" s="16" t="s">
        <v>45</v>
      </c>
      <c r="D44" s="2"/>
      <c r="E44" s="12">
        <v>3000000</v>
      </c>
    </row>
  </sheetData>
  <phoneticPr fontId="2"/>
  <pageMargins left="0.25" right="0.25" top="0.75" bottom="0.75" header="0.3" footer="0.3"/>
  <pageSetup paperSize="9" scale="69" orientation="portrait" horizontalDpi="4294967293" verticalDpi="0" r:id="rId1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8BC5-6AC1-4721-9373-404A91125475}">
  <sheetPr>
    <pageSetUpPr fitToPage="1"/>
  </sheetPr>
  <dimension ref="B1:W44"/>
  <sheetViews>
    <sheetView topLeftCell="A20" zoomScaleNormal="100" workbookViewId="0">
      <selection activeCell="E26" sqref="E26"/>
    </sheetView>
  </sheetViews>
  <sheetFormatPr defaultRowHeight="18" x14ac:dyDescent="0.55000000000000004"/>
  <cols>
    <col min="1" max="1" width="0.9140625" customWidth="1"/>
    <col min="2" max="2" width="4.58203125" customWidth="1"/>
    <col min="3" max="3" width="18.5" customWidth="1"/>
    <col min="4" max="5" width="13.4140625" customWidth="1"/>
    <col min="6" max="21" width="7.6640625" customWidth="1"/>
    <col min="22" max="22" width="7.6640625" style="1" customWidth="1"/>
  </cols>
  <sheetData>
    <row r="1" spans="2:23" ht="30" customHeight="1" x14ac:dyDescent="0.55000000000000004"/>
    <row r="2" spans="2:23" ht="22.5" x14ac:dyDescent="0.55000000000000004">
      <c r="B2" s="2" t="s">
        <v>0</v>
      </c>
      <c r="C2" s="3" t="s">
        <v>1</v>
      </c>
      <c r="D2" s="2" t="s">
        <v>2</v>
      </c>
      <c r="E2" s="2" t="s">
        <v>3</v>
      </c>
    </row>
    <row r="3" spans="2:23" x14ac:dyDescent="0.55000000000000004">
      <c r="B3" s="2">
        <v>1</v>
      </c>
      <c r="C3" s="2" t="s">
        <v>4</v>
      </c>
      <c r="D3" s="4">
        <v>172800</v>
      </c>
      <c r="E3" s="4"/>
      <c r="F3" s="5"/>
      <c r="G3" s="5"/>
      <c r="H3" s="5"/>
      <c r="I3" s="5"/>
      <c r="J3" s="5"/>
      <c r="K3" s="5"/>
      <c r="L3" s="5"/>
      <c r="M3" s="5" t="s">
        <v>75</v>
      </c>
      <c r="N3" s="5"/>
      <c r="O3" s="5"/>
      <c r="P3" s="5"/>
      <c r="Q3" s="5"/>
      <c r="R3" s="5"/>
      <c r="S3" s="5"/>
      <c r="T3" s="5"/>
    </row>
    <row r="4" spans="2:23" x14ac:dyDescent="0.55000000000000004">
      <c r="B4" s="2">
        <v>2</v>
      </c>
      <c r="C4" s="2" t="s">
        <v>5</v>
      </c>
      <c r="D4" s="4">
        <v>70000</v>
      </c>
      <c r="E4" s="4"/>
      <c r="F4" s="5" t="s">
        <v>46</v>
      </c>
      <c r="G4" s="5" t="s">
        <v>47</v>
      </c>
      <c r="H4" s="5" t="s">
        <v>48</v>
      </c>
      <c r="I4" s="5" t="s">
        <v>49</v>
      </c>
      <c r="J4" s="17" t="s">
        <v>24</v>
      </c>
      <c r="L4" s="5"/>
      <c r="M4" s="5" t="s">
        <v>76</v>
      </c>
      <c r="N4" s="5"/>
      <c r="O4" s="5"/>
      <c r="P4" s="5"/>
      <c r="Q4" s="5"/>
      <c r="R4" s="5"/>
      <c r="S4" s="5"/>
      <c r="T4" s="5"/>
    </row>
    <row r="5" spans="2:23" x14ac:dyDescent="0.55000000000000004">
      <c r="B5" s="2">
        <v>3</v>
      </c>
      <c r="C5" s="2" t="s">
        <v>56</v>
      </c>
      <c r="D5" s="4">
        <f>SUM(F5:J5)</f>
        <v>408500</v>
      </c>
      <c r="E5" s="4"/>
      <c r="F5" s="5">
        <v>110000</v>
      </c>
      <c r="G5" s="5">
        <v>100000</v>
      </c>
      <c r="H5" s="5">
        <v>110000</v>
      </c>
      <c r="I5" s="5">
        <v>38500</v>
      </c>
      <c r="J5" s="17">
        <v>50000</v>
      </c>
      <c r="L5" s="5"/>
      <c r="M5" s="5"/>
      <c r="N5" s="5"/>
      <c r="O5" s="5"/>
      <c r="P5" s="5"/>
      <c r="Q5" s="5"/>
      <c r="R5" s="5"/>
      <c r="S5" s="5"/>
      <c r="T5" s="5"/>
    </row>
    <row r="6" spans="2:23" x14ac:dyDescent="0.55000000000000004">
      <c r="B6" s="2">
        <v>4</v>
      </c>
      <c r="C6" s="2" t="s">
        <v>6</v>
      </c>
      <c r="D6" s="4">
        <v>10000</v>
      </c>
      <c r="E6" s="4"/>
      <c r="F6" s="5"/>
      <c r="G6" s="5"/>
      <c r="H6" s="5"/>
      <c r="I6" s="5"/>
      <c r="J6" s="22" t="s">
        <v>92</v>
      </c>
      <c r="K6" s="22" t="s">
        <v>92</v>
      </c>
      <c r="L6" s="22" t="s">
        <v>92</v>
      </c>
      <c r="M6" s="5"/>
      <c r="N6" s="5"/>
      <c r="O6" s="5"/>
      <c r="P6" s="5"/>
      <c r="Q6" s="5"/>
      <c r="R6" s="5"/>
      <c r="S6" s="22" t="s">
        <v>100</v>
      </c>
      <c r="T6" s="5"/>
    </row>
    <row r="7" spans="2:23" x14ac:dyDescent="0.55000000000000004">
      <c r="B7" s="2">
        <v>4</v>
      </c>
      <c r="C7" s="2" t="s">
        <v>57</v>
      </c>
      <c r="D7" s="4"/>
      <c r="E7" s="4"/>
      <c r="F7" s="18" t="s">
        <v>7</v>
      </c>
      <c r="G7" s="19" t="s">
        <v>8</v>
      </c>
      <c r="H7" s="19" t="s">
        <v>52</v>
      </c>
      <c r="I7" s="19" t="s">
        <v>51</v>
      </c>
      <c r="J7" s="23" t="s">
        <v>9</v>
      </c>
      <c r="K7" s="23" t="s">
        <v>10</v>
      </c>
      <c r="L7" s="23" t="s">
        <v>11</v>
      </c>
      <c r="M7" s="19" t="s">
        <v>12</v>
      </c>
      <c r="N7" s="19" t="s">
        <v>13</v>
      </c>
      <c r="O7" s="19" t="s">
        <v>54</v>
      </c>
      <c r="P7" s="19" t="s">
        <v>14</v>
      </c>
      <c r="Q7" s="19" t="s">
        <v>53</v>
      </c>
      <c r="R7" s="19" t="s">
        <v>50</v>
      </c>
      <c r="S7" s="23" t="s">
        <v>99</v>
      </c>
      <c r="T7" s="19"/>
      <c r="U7" s="19" t="s">
        <v>15</v>
      </c>
      <c r="V7" s="20"/>
      <c r="W7" s="20"/>
    </row>
    <row r="8" spans="2:23" x14ac:dyDescent="0.55000000000000004">
      <c r="B8" s="2"/>
      <c r="C8" s="2" t="s">
        <v>16</v>
      </c>
      <c r="D8" s="4"/>
      <c r="E8" s="4"/>
      <c r="F8" s="21">
        <v>2000</v>
      </c>
      <c r="G8" s="21">
        <v>3000</v>
      </c>
      <c r="H8" s="21">
        <v>3000</v>
      </c>
      <c r="I8" s="21">
        <v>3000</v>
      </c>
      <c r="J8" s="21">
        <v>30000</v>
      </c>
      <c r="K8" s="21">
        <v>40000</v>
      </c>
      <c r="L8" s="21">
        <v>5000</v>
      </c>
      <c r="M8" s="21">
        <v>8000</v>
      </c>
      <c r="N8" s="21">
        <v>4000</v>
      </c>
      <c r="O8" s="21">
        <v>3000</v>
      </c>
      <c r="P8" s="21">
        <v>2500</v>
      </c>
      <c r="Q8" s="21">
        <v>2500</v>
      </c>
      <c r="R8" s="21">
        <v>700</v>
      </c>
      <c r="S8" s="21">
        <v>30000</v>
      </c>
      <c r="T8" s="21"/>
      <c r="U8" s="21">
        <v>5000</v>
      </c>
    </row>
    <row r="9" spans="2:23" x14ac:dyDescent="0.55000000000000004">
      <c r="B9" s="2"/>
      <c r="C9" s="2" t="s">
        <v>17</v>
      </c>
      <c r="D9" s="4"/>
      <c r="E9" s="4"/>
      <c r="F9" s="21">
        <v>50</v>
      </c>
      <c r="G9" s="21">
        <v>20</v>
      </c>
      <c r="H9" s="21">
        <v>20</v>
      </c>
      <c r="I9" s="21">
        <v>15</v>
      </c>
      <c r="J9" s="21">
        <v>10</v>
      </c>
      <c r="K9" s="21">
        <v>10</v>
      </c>
      <c r="L9" s="21">
        <v>20</v>
      </c>
      <c r="M9" s="21">
        <v>8</v>
      </c>
      <c r="N9" s="21">
        <v>10</v>
      </c>
      <c r="O9" s="21">
        <v>25</v>
      </c>
      <c r="P9" s="21">
        <v>30</v>
      </c>
      <c r="Q9" s="21">
        <v>20</v>
      </c>
      <c r="R9" s="21">
        <v>80</v>
      </c>
      <c r="S9" s="21">
        <v>5</v>
      </c>
      <c r="T9" s="21"/>
      <c r="U9" s="21">
        <v>10</v>
      </c>
    </row>
    <row r="10" spans="2:23" x14ac:dyDescent="0.55000000000000004">
      <c r="B10" s="2"/>
      <c r="C10" s="2" t="s">
        <v>18</v>
      </c>
      <c r="D10" s="4">
        <f>SUM($F10:$U10)</f>
        <v>1625000</v>
      </c>
      <c r="E10" s="4"/>
      <c r="F10" s="21">
        <f>F8*F9</f>
        <v>100000</v>
      </c>
      <c r="G10" s="21">
        <f t="shared" ref="G10:U10" si="0">G8*G9</f>
        <v>60000</v>
      </c>
      <c r="H10" s="21">
        <f t="shared" si="0"/>
        <v>60000</v>
      </c>
      <c r="I10" s="21">
        <f t="shared" si="0"/>
        <v>45000</v>
      </c>
      <c r="J10" s="21">
        <f t="shared" si="0"/>
        <v>300000</v>
      </c>
      <c r="K10" s="21">
        <f t="shared" si="0"/>
        <v>400000</v>
      </c>
      <c r="L10" s="21">
        <f t="shared" si="0"/>
        <v>100000</v>
      </c>
      <c r="M10" s="21">
        <f t="shared" si="0"/>
        <v>64000</v>
      </c>
      <c r="N10" s="21">
        <f t="shared" si="0"/>
        <v>40000</v>
      </c>
      <c r="O10" s="21">
        <f t="shared" si="0"/>
        <v>75000</v>
      </c>
      <c r="P10" s="21">
        <f t="shared" si="0"/>
        <v>75000</v>
      </c>
      <c r="Q10" s="21">
        <f t="shared" si="0"/>
        <v>50000</v>
      </c>
      <c r="R10" s="21">
        <f t="shared" si="0"/>
        <v>56000</v>
      </c>
      <c r="S10" s="21">
        <f t="shared" ref="S10" si="1">S8*S9</f>
        <v>150000</v>
      </c>
      <c r="T10" s="21"/>
      <c r="U10" s="21">
        <f t="shared" si="0"/>
        <v>50000</v>
      </c>
    </row>
    <row r="11" spans="2:23" ht="36" x14ac:dyDescent="0.55000000000000004">
      <c r="B11" s="2">
        <v>5</v>
      </c>
      <c r="C11" s="6" t="s">
        <v>19</v>
      </c>
      <c r="D11" s="4">
        <f>SUM(F11:U11)</f>
        <v>48750</v>
      </c>
      <c r="E11" s="4"/>
      <c r="F11" s="21">
        <f>F10*$V11</f>
        <v>3000</v>
      </c>
      <c r="G11" s="21">
        <f>G10*$V11</f>
        <v>1800</v>
      </c>
      <c r="H11" s="21">
        <f t="shared" ref="H11:I11" si="2">H10*$V11</f>
        <v>1800</v>
      </c>
      <c r="I11" s="21">
        <f t="shared" si="2"/>
        <v>1350</v>
      </c>
      <c r="J11" s="21">
        <f t="shared" ref="J11:P11" si="3">J10*$V11</f>
        <v>9000</v>
      </c>
      <c r="K11" s="21">
        <f t="shared" si="3"/>
        <v>12000</v>
      </c>
      <c r="L11" s="21">
        <f t="shared" si="3"/>
        <v>3000</v>
      </c>
      <c r="M11" s="21">
        <f t="shared" si="3"/>
        <v>1920</v>
      </c>
      <c r="N11" s="21">
        <f t="shared" si="3"/>
        <v>1200</v>
      </c>
      <c r="O11" s="21">
        <f t="shared" si="3"/>
        <v>2250</v>
      </c>
      <c r="P11" s="21">
        <f t="shared" si="3"/>
        <v>2250</v>
      </c>
      <c r="Q11" s="21">
        <f t="shared" ref="Q11:S11" si="4">Q10*$V11</f>
        <v>1500</v>
      </c>
      <c r="R11" s="21">
        <f t="shared" si="4"/>
        <v>1680</v>
      </c>
      <c r="S11" s="21">
        <f t="shared" si="4"/>
        <v>4500</v>
      </c>
      <c r="T11" s="21"/>
      <c r="U11" s="21">
        <f>U10*$V11</f>
        <v>1500</v>
      </c>
      <c r="V11" s="1">
        <v>0.03</v>
      </c>
    </row>
    <row r="12" spans="2:23" ht="36" x14ac:dyDescent="0.55000000000000004">
      <c r="B12" s="2">
        <v>6</v>
      </c>
      <c r="C12" s="6" t="s">
        <v>55</v>
      </c>
      <c r="D12" s="4">
        <v>400000</v>
      </c>
      <c r="E12" s="4"/>
      <c r="F12" s="21">
        <f>$D12*(F10/SUM($F10:$U10))</f>
        <v>24615.384615384617</v>
      </c>
      <c r="G12" s="21">
        <f>$D12*(G10/SUM($F10:$U10))</f>
        <v>14769.230769230771</v>
      </c>
      <c r="H12" s="21">
        <f t="shared" ref="H12:I12" si="5">$D12*(H10/SUM($F10:$U10))</f>
        <v>14769.230769230771</v>
      </c>
      <c r="I12" s="21">
        <f t="shared" si="5"/>
        <v>11076.923076923078</v>
      </c>
      <c r="J12" s="21">
        <f t="shared" ref="J12:P12" si="6">$D12*(J10/SUM($F10:$U10))</f>
        <v>73846.153846153844</v>
      </c>
      <c r="K12" s="21">
        <f t="shared" si="6"/>
        <v>98461.538461538468</v>
      </c>
      <c r="L12" s="21">
        <f t="shared" si="6"/>
        <v>24615.384615384617</v>
      </c>
      <c r="M12" s="21">
        <f t="shared" si="6"/>
        <v>15753.846153846154</v>
      </c>
      <c r="N12" s="21">
        <f t="shared" si="6"/>
        <v>9846.1538461538457</v>
      </c>
      <c r="O12" s="21">
        <f t="shared" si="6"/>
        <v>18461.538461538461</v>
      </c>
      <c r="P12" s="21">
        <f t="shared" si="6"/>
        <v>18461.538461538461</v>
      </c>
      <c r="Q12" s="21">
        <f t="shared" ref="Q12:R12" si="7">$D12*(Q10/SUM($F10:$U10))</f>
        <v>12307.692307692309</v>
      </c>
      <c r="R12" s="21">
        <f t="shared" si="7"/>
        <v>13784.615384615385</v>
      </c>
      <c r="S12" s="21">
        <f t="shared" ref="S12" si="8">$D12*(S10/SUM($F10:$U10))</f>
        <v>36923.076923076922</v>
      </c>
      <c r="T12" s="21"/>
      <c r="U12" s="21">
        <f>$D12*(U10/SUM($F10:$U10))</f>
        <v>12307.692307692309</v>
      </c>
      <c r="V12" s="7">
        <f>SUM(F12:U12)</f>
        <v>400000</v>
      </c>
    </row>
    <row r="13" spans="2:23" ht="36" x14ac:dyDescent="0.55000000000000004">
      <c r="B13" s="2">
        <v>7</v>
      </c>
      <c r="C13" s="6" t="s">
        <v>20</v>
      </c>
      <c r="D13" s="4">
        <f>SUM($F13:$U13)</f>
        <v>162500</v>
      </c>
      <c r="E13" s="4"/>
      <c r="F13" s="21">
        <f>F10*$V13</f>
        <v>10000</v>
      </c>
      <c r="G13" s="21">
        <f>G10*$V13</f>
        <v>6000</v>
      </c>
      <c r="H13" s="21">
        <f t="shared" ref="H13:I13" si="9">H10*$V13</f>
        <v>6000</v>
      </c>
      <c r="I13" s="21">
        <f t="shared" si="9"/>
        <v>4500</v>
      </c>
      <c r="J13" s="21">
        <f t="shared" ref="J13:P13" si="10">J10*$V13</f>
        <v>30000</v>
      </c>
      <c r="K13" s="21">
        <f t="shared" si="10"/>
        <v>40000</v>
      </c>
      <c r="L13" s="21">
        <f t="shared" si="10"/>
        <v>10000</v>
      </c>
      <c r="M13" s="21">
        <f t="shared" si="10"/>
        <v>6400</v>
      </c>
      <c r="N13" s="21">
        <f t="shared" si="10"/>
        <v>4000</v>
      </c>
      <c r="O13" s="21">
        <f t="shared" si="10"/>
        <v>7500</v>
      </c>
      <c r="P13" s="21">
        <f t="shared" si="10"/>
        <v>7500</v>
      </c>
      <c r="Q13" s="21">
        <f t="shared" ref="Q13:R13" si="11">Q10*$V13</f>
        <v>5000</v>
      </c>
      <c r="R13" s="21">
        <f t="shared" si="11"/>
        <v>5600</v>
      </c>
      <c r="S13" s="21">
        <f t="shared" ref="S13" si="12">S10*$V13</f>
        <v>15000</v>
      </c>
      <c r="T13" s="21"/>
      <c r="U13" s="21">
        <f>U10*$V13</f>
        <v>5000</v>
      </c>
      <c r="V13" s="1">
        <v>0.1</v>
      </c>
    </row>
    <row r="14" spans="2:23" x14ac:dyDescent="0.55000000000000004">
      <c r="B14" s="2">
        <v>8</v>
      </c>
      <c r="C14" s="8" t="s">
        <v>21</v>
      </c>
      <c r="D14" s="4"/>
      <c r="E14" s="4"/>
      <c r="F14" s="21">
        <f>SUM(F10:F13)</f>
        <v>137615.38461538462</v>
      </c>
      <c r="G14" s="21">
        <f t="shared" ref="G14:U14" si="13">SUM(G10:G13)</f>
        <v>82569.230769230766</v>
      </c>
      <c r="H14" s="21">
        <f t="shared" si="13"/>
        <v>82569.230769230766</v>
      </c>
      <c r="I14" s="21">
        <f t="shared" si="13"/>
        <v>61926.923076923078</v>
      </c>
      <c r="J14" s="21">
        <f t="shared" si="13"/>
        <v>412846.15384615387</v>
      </c>
      <c r="K14" s="21">
        <f t="shared" si="13"/>
        <v>550461.5384615385</v>
      </c>
      <c r="L14" s="21">
        <f t="shared" si="13"/>
        <v>137615.38461538462</v>
      </c>
      <c r="M14" s="21">
        <f t="shared" si="13"/>
        <v>88073.846153846156</v>
      </c>
      <c r="N14" s="21">
        <f t="shared" si="13"/>
        <v>55046.153846153844</v>
      </c>
      <c r="O14" s="21">
        <f t="shared" si="13"/>
        <v>103211.53846153847</v>
      </c>
      <c r="P14" s="21">
        <f t="shared" si="13"/>
        <v>103211.53846153847</v>
      </c>
      <c r="Q14" s="21">
        <f t="shared" si="13"/>
        <v>68807.692307692312</v>
      </c>
      <c r="R14" s="21">
        <f t="shared" si="13"/>
        <v>77064.61538461539</v>
      </c>
      <c r="S14" s="21">
        <f t="shared" ref="S14" si="14">SUM(S10:S13)</f>
        <v>206423.07692307694</v>
      </c>
      <c r="T14" s="21"/>
      <c r="U14" s="21">
        <f t="shared" si="13"/>
        <v>68807.692307692312</v>
      </c>
      <c r="V14" s="7">
        <f>SUM(F14:U14)</f>
        <v>2236250</v>
      </c>
    </row>
    <row r="15" spans="2:23" ht="36" x14ac:dyDescent="0.55000000000000004">
      <c r="B15" s="2">
        <v>9</v>
      </c>
      <c r="C15" s="9" t="s">
        <v>58</v>
      </c>
      <c r="D15" s="4"/>
      <c r="E15" s="10">
        <f>SUM(F15:U15)</f>
        <v>4472500</v>
      </c>
      <c r="F15" s="21">
        <f>F14/$V15</f>
        <v>275230.76923076925</v>
      </c>
      <c r="G15" s="21">
        <f>G14/$V15</f>
        <v>165138.46153846153</v>
      </c>
      <c r="H15" s="21">
        <f t="shared" ref="H15:I15" si="15">H14/$V15</f>
        <v>165138.46153846153</v>
      </c>
      <c r="I15" s="21">
        <f t="shared" si="15"/>
        <v>123853.84615384616</v>
      </c>
      <c r="J15" s="21">
        <f t="shared" ref="J15:P15" si="16">J14/$V15</f>
        <v>825692.30769230775</v>
      </c>
      <c r="K15" s="21">
        <f t="shared" si="16"/>
        <v>1100923.076923077</v>
      </c>
      <c r="L15" s="21">
        <f t="shared" si="16"/>
        <v>275230.76923076925</v>
      </c>
      <c r="M15" s="21">
        <f t="shared" si="16"/>
        <v>176147.69230769231</v>
      </c>
      <c r="N15" s="21">
        <f t="shared" si="16"/>
        <v>110092.30769230769</v>
      </c>
      <c r="O15" s="21">
        <f t="shared" si="16"/>
        <v>206423.07692307694</v>
      </c>
      <c r="P15" s="21">
        <f t="shared" si="16"/>
        <v>206423.07692307694</v>
      </c>
      <c r="Q15" s="21">
        <f t="shared" ref="Q15:S15" si="17">Q14/$V15</f>
        <v>137615.38461538462</v>
      </c>
      <c r="R15" s="21">
        <f t="shared" si="17"/>
        <v>154129.23076923078</v>
      </c>
      <c r="S15" s="21">
        <f t="shared" si="17"/>
        <v>412846.15384615387</v>
      </c>
      <c r="T15" s="21"/>
      <c r="U15" s="21">
        <f>U14/$V15</f>
        <v>137615.38461538462</v>
      </c>
      <c r="V15" s="1">
        <v>0.5</v>
      </c>
    </row>
    <row r="16" spans="2:23" x14ac:dyDescent="0.55000000000000004">
      <c r="B16" s="2"/>
      <c r="C16" s="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0" x14ac:dyDescent="0.55000000000000004">
      <c r="B17" s="2">
        <v>10</v>
      </c>
      <c r="C17" s="2" t="s">
        <v>22</v>
      </c>
      <c r="D17" s="4">
        <v>50000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2:20" x14ac:dyDescent="0.55000000000000004">
      <c r="B18" s="2">
        <v>11</v>
      </c>
      <c r="C18" s="2" t="s">
        <v>23</v>
      </c>
      <c r="D18" s="4">
        <f>'2018-１月'!D18</f>
        <v>10000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2:20" x14ac:dyDescent="0.55000000000000004">
      <c r="B19" s="2">
        <v>12</v>
      </c>
      <c r="C19" s="2" t="s">
        <v>24</v>
      </c>
      <c r="D19" s="4">
        <v>100000</v>
      </c>
      <c r="E19" s="4"/>
      <c r="F19" s="5" t="s">
        <v>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2:20" x14ac:dyDescent="0.55000000000000004">
      <c r="B20" s="2">
        <v>13</v>
      </c>
      <c r="C20" s="2" t="s">
        <v>26</v>
      </c>
      <c r="D20" s="4">
        <v>20000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2:20" x14ac:dyDescent="0.55000000000000004">
      <c r="B21" s="2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2:20" x14ac:dyDescent="0.55000000000000004">
      <c r="B22" s="2">
        <v>14</v>
      </c>
      <c r="C22" s="2" t="s">
        <v>27</v>
      </c>
      <c r="D22" s="4">
        <f>SUM(D3:D21)</f>
        <v>3077550</v>
      </c>
      <c r="E22" s="4">
        <f>SUM(E16:E21)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2:20" x14ac:dyDescent="0.55000000000000004">
      <c r="B23" s="2">
        <v>15</v>
      </c>
      <c r="C23" s="2" t="s">
        <v>28</v>
      </c>
      <c r="D23" s="4"/>
      <c r="E23" s="4">
        <f>E15-D22</f>
        <v>1394950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2:20" x14ac:dyDescent="0.55000000000000004">
      <c r="B24" s="2">
        <v>16</v>
      </c>
      <c r="C24" s="2" t="s">
        <v>29</v>
      </c>
      <c r="D24" s="4"/>
      <c r="E24" s="4">
        <f>D41</f>
        <v>151666.66666666666</v>
      </c>
      <c r="F24" s="5" t="s">
        <v>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2:20" x14ac:dyDescent="0.55000000000000004">
      <c r="B25" s="2">
        <v>17</v>
      </c>
      <c r="C25" s="2" t="s">
        <v>31</v>
      </c>
      <c r="D25" s="4"/>
      <c r="E25" s="4">
        <v>250000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2:20" x14ac:dyDescent="0.55000000000000004">
      <c r="B26" s="2">
        <v>18</v>
      </c>
      <c r="C26" s="2" t="s">
        <v>32</v>
      </c>
      <c r="D26" s="4"/>
      <c r="E26" s="4">
        <f>E23-E24-E25</f>
        <v>993283.33333333326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2:20" x14ac:dyDescent="0.55000000000000004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2:20" ht="22.5" x14ac:dyDescent="0.55000000000000004">
      <c r="B28" s="2"/>
      <c r="C28" s="3" t="s">
        <v>59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2:20" x14ac:dyDescent="0.55000000000000004">
      <c r="B29" s="2">
        <v>1</v>
      </c>
      <c r="C29" s="2" t="s">
        <v>33</v>
      </c>
      <c r="D29" s="4">
        <v>1500000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2:20" x14ac:dyDescent="0.55000000000000004">
      <c r="B30" s="2">
        <v>3</v>
      </c>
      <c r="C30" s="2" t="s">
        <v>36</v>
      </c>
      <c r="D30" s="4">
        <v>500000</v>
      </c>
      <c r="E30" s="2"/>
    </row>
    <row r="31" spans="2:20" x14ac:dyDescent="0.55000000000000004">
      <c r="B31" s="2">
        <v>4</v>
      </c>
      <c r="C31" s="2" t="s">
        <v>37</v>
      </c>
      <c r="D31" s="4">
        <v>2000000</v>
      </c>
      <c r="E31" s="2"/>
    </row>
    <row r="32" spans="2:20" x14ac:dyDescent="0.55000000000000004">
      <c r="B32" s="2">
        <v>5</v>
      </c>
      <c r="C32" s="2" t="s">
        <v>38</v>
      </c>
      <c r="D32" s="4">
        <v>1000000</v>
      </c>
      <c r="E32" s="2"/>
    </row>
    <row r="33" spans="2:20" x14ac:dyDescent="0.55000000000000004">
      <c r="B33" s="2">
        <v>6</v>
      </c>
      <c r="C33" s="2" t="s">
        <v>39</v>
      </c>
      <c r="D33" s="4">
        <v>1000000</v>
      </c>
      <c r="E33" s="2"/>
    </row>
    <row r="34" spans="2:20" x14ac:dyDescent="0.55000000000000004">
      <c r="B34" s="2">
        <v>7</v>
      </c>
      <c r="C34" s="2" t="s">
        <v>40</v>
      </c>
      <c r="D34" s="4">
        <v>1000000</v>
      </c>
      <c r="E34" s="2"/>
    </row>
    <row r="35" spans="2:20" ht="20" x14ac:dyDescent="0.55000000000000004">
      <c r="B35" s="2">
        <v>8</v>
      </c>
      <c r="C35" s="11" t="s">
        <v>61</v>
      </c>
      <c r="D35" s="12">
        <f>SUM(D29:D34)</f>
        <v>7000000</v>
      </c>
      <c r="E35" s="2"/>
      <c r="F35" s="13">
        <v>1.3</v>
      </c>
    </row>
    <row r="36" spans="2:20" ht="20" x14ac:dyDescent="0.55000000000000004">
      <c r="B36" s="2"/>
      <c r="C36" s="11"/>
      <c r="D36" s="12"/>
      <c r="E36" s="2"/>
      <c r="F36" s="13"/>
    </row>
    <row r="37" spans="2:20" ht="22.5" x14ac:dyDescent="0.55000000000000004">
      <c r="B37" s="2"/>
      <c r="C37" s="3" t="s">
        <v>60</v>
      </c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2:20" ht="36" x14ac:dyDescent="0.55000000000000004">
      <c r="B38" s="2">
        <v>2</v>
      </c>
      <c r="C38" s="2" t="s">
        <v>34</v>
      </c>
      <c r="D38" s="4">
        <f>V14*F38</f>
        <v>4472500</v>
      </c>
      <c r="E38" s="6" t="s">
        <v>35</v>
      </c>
      <c r="F38">
        <v>2</v>
      </c>
    </row>
    <row r="39" spans="2:20" ht="20" x14ac:dyDescent="0.55000000000000004">
      <c r="B39" s="2"/>
      <c r="C39" s="11" t="s">
        <v>27</v>
      </c>
      <c r="D39" s="12">
        <f>D35+D38</f>
        <v>11472500</v>
      </c>
      <c r="E39" s="2"/>
      <c r="F39" s="13"/>
    </row>
    <row r="40" spans="2:20" ht="20" x14ac:dyDescent="0.55000000000000004">
      <c r="B40" s="2"/>
      <c r="C40" s="11"/>
      <c r="D40" s="12"/>
      <c r="E40" s="2"/>
      <c r="F40" s="13"/>
    </row>
    <row r="41" spans="2:20" x14ac:dyDescent="0.55000000000000004">
      <c r="B41" s="2">
        <v>9</v>
      </c>
      <c r="C41" s="14" t="s">
        <v>41</v>
      </c>
      <c r="D41" s="4">
        <f>D35*F35/E41</f>
        <v>151666.66666666666</v>
      </c>
      <c r="E41" s="2">
        <v>60</v>
      </c>
      <c r="F41" s="5">
        <f>D41*(E43/(E43+E44))</f>
        <v>101111.11111111109</v>
      </c>
      <c r="G41" s="15">
        <f>D41-F41</f>
        <v>50555.555555555562</v>
      </c>
      <c r="J41" t="s">
        <v>42</v>
      </c>
    </row>
    <row r="42" spans="2:20" x14ac:dyDescent="0.55000000000000004">
      <c r="B42" s="2"/>
      <c r="C42" s="2"/>
      <c r="D42" s="4"/>
      <c r="E42" s="2"/>
      <c r="F42" t="s">
        <v>43</v>
      </c>
      <c r="G42" t="s">
        <v>44</v>
      </c>
    </row>
    <row r="43" spans="2:20" x14ac:dyDescent="0.55000000000000004">
      <c r="B43" s="16">
        <v>10</v>
      </c>
      <c r="C43" s="16" t="s">
        <v>43</v>
      </c>
      <c r="D43" s="4"/>
      <c r="E43" s="4">
        <v>8000000</v>
      </c>
    </row>
    <row r="44" spans="2:20" x14ac:dyDescent="0.55000000000000004">
      <c r="B44" s="16">
        <v>11</v>
      </c>
      <c r="C44" s="16" t="s">
        <v>45</v>
      </c>
      <c r="D44" s="2"/>
      <c r="E44" s="12">
        <v>4000000</v>
      </c>
    </row>
  </sheetData>
  <phoneticPr fontId="2"/>
  <pageMargins left="0.25" right="0.25" top="0.75" bottom="0.75" header="0.3" footer="0.3"/>
  <pageSetup paperSize="9" scale="69" orientation="portrait" horizontalDpi="4294967293" verticalDpi="0" r:id="rId1"/>
  <headerFooter>
    <oddHeader>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F8246-10A7-401E-A0DE-49F1746C143B}">
  <sheetPr>
    <pageSetUpPr fitToPage="1"/>
  </sheetPr>
  <dimension ref="B1:W44"/>
  <sheetViews>
    <sheetView topLeftCell="A14" zoomScaleNormal="100" workbookViewId="0">
      <selection activeCell="E26" sqref="E26"/>
    </sheetView>
  </sheetViews>
  <sheetFormatPr defaultRowHeight="18" x14ac:dyDescent="0.55000000000000004"/>
  <cols>
    <col min="1" max="1" width="0.9140625" customWidth="1"/>
    <col min="2" max="2" width="4.58203125" customWidth="1"/>
    <col min="3" max="3" width="18.5" customWidth="1"/>
    <col min="4" max="5" width="13.4140625" customWidth="1"/>
    <col min="6" max="21" width="7.6640625" customWidth="1"/>
    <col min="22" max="22" width="7.6640625" style="1" customWidth="1"/>
  </cols>
  <sheetData>
    <row r="1" spans="2:23" ht="30" customHeight="1" x14ac:dyDescent="0.55000000000000004"/>
    <row r="2" spans="2:23" ht="22.5" x14ac:dyDescent="0.55000000000000004">
      <c r="B2" s="2" t="s">
        <v>0</v>
      </c>
      <c r="C2" s="3" t="s">
        <v>1</v>
      </c>
      <c r="D2" s="2" t="s">
        <v>2</v>
      </c>
      <c r="E2" s="2" t="s">
        <v>3</v>
      </c>
    </row>
    <row r="3" spans="2:23" x14ac:dyDescent="0.55000000000000004">
      <c r="B3" s="2">
        <v>1</v>
      </c>
      <c r="C3" s="2" t="s">
        <v>4</v>
      </c>
      <c r="D3" s="4">
        <v>172800</v>
      </c>
      <c r="E3" s="4"/>
      <c r="F3" s="5"/>
      <c r="G3" s="5"/>
      <c r="H3" s="5"/>
      <c r="I3" s="5"/>
      <c r="J3" s="5"/>
      <c r="K3" s="5"/>
      <c r="L3" s="5"/>
      <c r="M3" s="5" t="s">
        <v>75</v>
      </c>
      <c r="N3" s="5"/>
      <c r="O3" s="5"/>
      <c r="P3" s="5"/>
      <c r="Q3" s="5"/>
      <c r="R3" s="5"/>
      <c r="S3" s="5"/>
      <c r="T3" s="5"/>
    </row>
    <row r="4" spans="2:23" x14ac:dyDescent="0.55000000000000004">
      <c r="B4" s="2">
        <v>2</v>
      </c>
      <c r="C4" s="2" t="s">
        <v>5</v>
      </c>
      <c r="D4" s="4">
        <v>70000</v>
      </c>
      <c r="E4" s="4"/>
      <c r="F4" s="5" t="s">
        <v>46</v>
      </c>
      <c r="G4" s="5" t="s">
        <v>47</v>
      </c>
      <c r="H4" s="5" t="s">
        <v>48</v>
      </c>
      <c r="I4" s="5" t="s">
        <v>49</v>
      </c>
      <c r="J4" s="17" t="s">
        <v>24</v>
      </c>
      <c r="L4" s="5"/>
      <c r="M4" s="5" t="s">
        <v>76</v>
      </c>
      <c r="N4" s="5"/>
      <c r="O4" s="5"/>
      <c r="P4" s="5"/>
      <c r="Q4" s="5"/>
      <c r="R4" s="5"/>
      <c r="S4" s="5"/>
      <c r="T4" s="5"/>
    </row>
    <row r="5" spans="2:23" x14ac:dyDescent="0.55000000000000004">
      <c r="B5" s="2">
        <v>3</v>
      </c>
      <c r="C5" s="2" t="s">
        <v>56</v>
      </c>
      <c r="D5" s="4">
        <f>SUM(F5:J5)</f>
        <v>408500</v>
      </c>
      <c r="E5" s="4"/>
      <c r="F5" s="5">
        <v>110000</v>
      </c>
      <c r="G5" s="5">
        <v>100000</v>
      </c>
      <c r="H5" s="5">
        <v>110000</v>
      </c>
      <c r="I5" s="5">
        <v>38500</v>
      </c>
      <c r="J5" s="17">
        <v>50000</v>
      </c>
      <c r="L5" s="5"/>
      <c r="M5" s="5"/>
      <c r="N5" s="5"/>
      <c r="O5" s="5"/>
      <c r="P5" s="5"/>
      <c r="Q5" s="5"/>
      <c r="R5" s="5"/>
      <c r="S5" s="5"/>
      <c r="T5" s="5"/>
    </row>
    <row r="6" spans="2:23" x14ac:dyDescent="0.55000000000000004">
      <c r="B6" s="2">
        <v>4</v>
      </c>
      <c r="C6" s="2" t="s">
        <v>6</v>
      </c>
      <c r="D6" s="4">
        <v>10000</v>
      </c>
      <c r="E6" s="4"/>
      <c r="F6" s="5"/>
      <c r="G6" s="5"/>
      <c r="H6" s="5"/>
      <c r="I6" s="5"/>
      <c r="J6" s="22" t="s">
        <v>92</v>
      </c>
      <c r="K6" s="22" t="s">
        <v>92</v>
      </c>
      <c r="L6" s="22" t="s">
        <v>92</v>
      </c>
      <c r="M6" s="5"/>
      <c r="N6" s="5"/>
      <c r="O6" s="5"/>
      <c r="P6" s="5"/>
      <c r="Q6" s="5"/>
      <c r="R6" s="5"/>
      <c r="S6" s="22" t="s">
        <v>100</v>
      </c>
      <c r="T6" s="5"/>
    </row>
    <row r="7" spans="2:23" x14ac:dyDescent="0.55000000000000004">
      <c r="B7" s="2">
        <v>4</v>
      </c>
      <c r="C7" s="2" t="s">
        <v>57</v>
      </c>
      <c r="D7" s="4"/>
      <c r="E7" s="4"/>
      <c r="F7" s="18" t="s">
        <v>7</v>
      </c>
      <c r="G7" s="19" t="s">
        <v>8</v>
      </c>
      <c r="H7" s="19" t="s">
        <v>52</v>
      </c>
      <c r="I7" s="19" t="s">
        <v>51</v>
      </c>
      <c r="J7" s="23" t="s">
        <v>9</v>
      </c>
      <c r="K7" s="23" t="s">
        <v>10</v>
      </c>
      <c r="L7" s="23" t="s">
        <v>11</v>
      </c>
      <c r="M7" s="19" t="s">
        <v>12</v>
      </c>
      <c r="N7" s="19" t="s">
        <v>13</v>
      </c>
      <c r="O7" s="19" t="s">
        <v>54</v>
      </c>
      <c r="P7" s="19" t="s">
        <v>14</v>
      </c>
      <c r="Q7" s="19" t="s">
        <v>53</v>
      </c>
      <c r="R7" s="19" t="s">
        <v>50</v>
      </c>
      <c r="S7" s="23" t="s">
        <v>99</v>
      </c>
      <c r="T7" s="19"/>
      <c r="U7" s="19" t="s">
        <v>15</v>
      </c>
      <c r="V7" s="20"/>
      <c r="W7" s="20"/>
    </row>
    <row r="8" spans="2:23" x14ac:dyDescent="0.55000000000000004">
      <c r="B8" s="2"/>
      <c r="C8" s="2" t="s">
        <v>16</v>
      </c>
      <c r="D8" s="4"/>
      <c r="E8" s="4"/>
      <c r="F8" s="21">
        <v>2000</v>
      </c>
      <c r="G8" s="21">
        <v>3000</v>
      </c>
      <c r="H8" s="21">
        <v>3000</v>
      </c>
      <c r="I8" s="21">
        <v>3000</v>
      </c>
      <c r="J8" s="21">
        <v>30000</v>
      </c>
      <c r="K8" s="21">
        <v>40000</v>
      </c>
      <c r="L8" s="21">
        <v>5000</v>
      </c>
      <c r="M8" s="21">
        <v>8000</v>
      </c>
      <c r="N8" s="21">
        <v>4000</v>
      </c>
      <c r="O8" s="21">
        <v>3000</v>
      </c>
      <c r="P8" s="21">
        <v>2500</v>
      </c>
      <c r="Q8" s="21">
        <v>2500</v>
      </c>
      <c r="R8" s="21">
        <v>700</v>
      </c>
      <c r="S8" s="21">
        <v>30000</v>
      </c>
      <c r="T8" s="21"/>
      <c r="U8" s="21">
        <v>5000</v>
      </c>
    </row>
    <row r="9" spans="2:23" x14ac:dyDescent="0.55000000000000004">
      <c r="B9" s="2"/>
      <c r="C9" s="2" t="s">
        <v>17</v>
      </c>
      <c r="D9" s="4"/>
      <c r="E9" s="4"/>
      <c r="F9" s="21">
        <v>50</v>
      </c>
      <c r="G9" s="21">
        <v>20</v>
      </c>
      <c r="H9" s="21">
        <v>20</v>
      </c>
      <c r="I9" s="21">
        <v>15</v>
      </c>
      <c r="J9" s="21">
        <v>10</v>
      </c>
      <c r="K9" s="21">
        <v>10</v>
      </c>
      <c r="L9" s="21">
        <v>20</v>
      </c>
      <c r="M9" s="21">
        <v>8</v>
      </c>
      <c r="N9" s="21">
        <v>10</v>
      </c>
      <c r="O9" s="21">
        <v>25</v>
      </c>
      <c r="P9" s="21">
        <v>30</v>
      </c>
      <c r="Q9" s="21">
        <v>20</v>
      </c>
      <c r="R9" s="21">
        <v>80</v>
      </c>
      <c r="S9" s="21">
        <v>5</v>
      </c>
      <c r="T9" s="21"/>
      <c r="U9" s="21">
        <v>10</v>
      </c>
    </row>
    <row r="10" spans="2:23" x14ac:dyDescent="0.55000000000000004">
      <c r="B10" s="2"/>
      <c r="C10" s="2" t="s">
        <v>18</v>
      </c>
      <c r="D10" s="4">
        <f>SUM($F10:$U10)</f>
        <v>1625000</v>
      </c>
      <c r="E10" s="4"/>
      <c r="F10" s="21">
        <f>F8*F9</f>
        <v>100000</v>
      </c>
      <c r="G10" s="21">
        <f t="shared" ref="G10:U10" si="0">G8*G9</f>
        <v>60000</v>
      </c>
      <c r="H10" s="21">
        <f t="shared" si="0"/>
        <v>60000</v>
      </c>
      <c r="I10" s="21">
        <f t="shared" si="0"/>
        <v>45000</v>
      </c>
      <c r="J10" s="21">
        <f t="shared" si="0"/>
        <v>300000</v>
      </c>
      <c r="K10" s="21">
        <f t="shared" si="0"/>
        <v>400000</v>
      </c>
      <c r="L10" s="21">
        <f t="shared" si="0"/>
        <v>100000</v>
      </c>
      <c r="M10" s="21">
        <f t="shared" si="0"/>
        <v>64000</v>
      </c>
      <c r="N10" s="21">
        <f t="shared" si="0"/>
        <v>40000</v>
      </c>
      <c r="O10" s="21">
        <f t="shared" si="0"/>
        <v>75000</v>
      </c>
      <c r="P10" s="21">
        <f t="shared" si="0"/>
        <v>75000</v>
      </c>
      <c r="Q10" s="21">
        <f t="shared" si="0"/>
        <v>50000</v>
      </c>
      <c r="R10" s="21">
        <f t="shared" si="0"/>
        <v>56000</v>
      </c>
      <c r="S10" s="21">
        <f t="shared" si="0"/>
        <v>150000</v>
      </c>
      <c r="T10" s="21"/>
      <c r="U10" s="21">
        <f t="shared" si="0"/>
        <v>50000</v>
      </c>
    </row>
    <row r="11" spans="2:23" ht="36" x14ac:dyDescent="0.55000000000000004">
      <c r="B11" s="2">
        <v>5</v>
      </c>
      <c r="C11" s="6" t="s">
        <v>19</v>
      </c>
      <c r="D11" s="4">
        <f>SUM(F11:U11)</f>
        <v>48750</v>
      </c>
      <c r="E11" s="4"/>
      <c r="F11" s="21">
        <f>F10*$V11</f>
        <v>3000</v>
      </c>
      <c r="G11" s="21">
        <f>G10*$V11</f>
        <v>1800</v>
      </c>
      <c r="H11" s="21">
        <f t="shared" ref="H11:I11" si="1">H10*$V11</f>
        <v>1800</v>
      </c>
      <c r="I11" s="21">
        <f t="shared" si="1"/>
        <v>1350</v>
      </c>
      <c r="J11" s="21">
        <f t="shared" ref="J11:P11" si="2">J10*$V11</f>
        <v>9000</v>
      </c>
      <c r="K11" s="21">
        <f t="shared" si="2"/>
        <v>12000</v>
      </c>
      <c r="L11" s="21">
        <f t="shared" si="2"/>
        <v>3000</v>
      </c>
      <c r="M11" s="21">
        <f t="shared" si="2"/>
        <v>1920</v>
      </c>
      <c r="N11" s="21">
        <f t="shared" si="2"/>
        <v>1200</v>
      </c>
      <c r="O11" s="21">
        <f t="shared" si="2"/>
        <v>2250</v>
      </c>
      <c r="P11" s="21">
        <f t="shared" si="2"/>
        <v>2250</v>
      </c>
      <c r="Q11" s="21">
        <f t="shared" ref="Q11:S11" si="3">Q10*$V11</f>
        <v>1500</v>
      </c>
      <c r="R11" s="21">
        <f t="shared" si="3"/>
        <v>1680</v>
      </c>
      <c r="S11" s="21">
        <f t="shared" si="3"/>
        <v>4500</v>
      </c>
      <c r="T11" s="21"/>
      <c r="U11" s="21">
        <f>U10*$V11</f>
        <v>1500</v>
      </c>
      <c r="V11" s="1">
        <v>0.03</v>
      </c>
    </row>
    <row r="12" spans="2:23" ht="36" x14ac:dyDescent="0.55000000000000004">
      <c r="B12" s="2">
        <v>6</v>
      </c>
      <c r="C12" s="6" t="s">
        <v>55</v>
      </c>
      <c r="D12" s="4">
        <v>400000</v>
      </c>
      <c r="E12" s="4"/>
      <c r="F12" s="21">
        <f>$D12*(F10/SUM($F10:$U10))</f>
        <v>24615.384615384617</v>
      </c>
      <c r="G12" s="21">
        <f>$D12*(G10/SUM($F10:$U10))</f>
        <v>14769.230769230771</v>
      </c>
      <c r="H12" s="21">
        <f t="shared" ref="H12:I12" si="4">$D12*(H10/SUM($F10:$U10))</f>
        <v>14769.230769230771</v>
      </c>
      <c r="I12" s="21">
        <f t="shared" si="4"/>
        <v>11076.923076923078</v>
      </c>
      <c r="J12" s="21">
        <f t="shared" ref="J12:P12" si="5">$D12*(J10/SUM($F10:$U10))</f>
        <v>73846.153846153844</v>
      </c>
      <c r="K12" s="21">
        <f t="shared" si="5"/>
        <v>98461.538461538468</v>
      </c>
      <c r="L12" s="21">
        <f t="shared" si="5"/>
        <v>24615.384615384617</v>
      </c>
      <c r="M12" s="21">
        <f t="shared" si="5"/>
        <v>15753.846153846154</v>
      </c>
      <c r="N12" s="21">
        <f t="shared" si="5"/>
        <v>9846.1538461538457</v>
      </c>
      <c r="O12" s="21">
        <f t="shared" si="5"/>
        <v>18461.538461538461</v>
      </c>
      <c r="P12" s="21">
        <f t="shared" si="5"/>
        <v>18461.538461538461</v>
      </c>
      <c r="Q12" s="21">
        <f t="shared" ref="Q12:S12" si="6">$D12*(Q10/SUM($F10:$U10))</f>
        <v>12307.692307692309</v>
      </c>
      <c r="R12" s="21">
        <f t="shared" si="6"/>
        <v>13784.615384615385</v>
      </c>
      <c r="S12" s="21">
        <f t="shared" si="6"/>
        <v>36923.076923076922</v>
      </c>
      <c r="T12" s="21"/>
      <c r="U12" s="21">
        <f>$D12*(U10/SUM($F10:$U10))</f>
        <v>12307.692307692309</v>
      </c>
      <c r="V12" s="7">
        <f>SUM(F12:U12)</f>
        <v>400000</v>
      </c>
    </row>
    <row r="13" spans="2:23" ht="36" x14ac:dyDescent="0.55000000000000004">
      <c r="B13" s="2">
        <v>7</v>
      </c>
      <c r="C13" s="6" t="s">
        <v>20</v>
      </c>
      <c r="D13" s="4">
        <f>SUM($F13:$U13)</f>
        <v>162500</v>
      </c>
      <c r="E13" s="4"/>
      <c r="F13" s="21">
        <f>F10*$V13</f>
        <v>10000</v>
      </c>
      <c r="G13" s="21">
        <f>G10*$V13</f>
        <v>6000</v>
      </c>
      <c r="H13" s="21">
        <f t="shared" ref="H13:I13" si="7">H10*$V13</f>
        <v>6000</v>
      </c>
      <c r="I13" s="21">
        <f t="shared" si="7"/>
        <v>4500</v>
      </c>
      <c r="J13" s="21">
        <f t="shared" ref="J13:P13" si="8">J10*$V13</f>
        <v>30000</v>
      </c>
      <c r="K13" s="21">
        <f t="shared" si="8"/>
        <v>40000</v>
      </c>
      <c r="L13" s="21">
        <f t="shared" si="8"/>
        <v>10000</v>
      </c>
      <c r="M13" s="21">
        <f t="shared" si="8"/>
        <v>6400</v>
      </c>
      <c r="N13" s="21">
        <f t="shared" si="8"/>
        <v>4000</v>
      </c>
      <c r="O13" s="21">
        <f t="shared" si="8"/>
        <v>7500</v>
      </c>
      <c r="P13" s="21">
        <f t="shared" si="8"/>
        <v>7500</v>
      </c>
      <c r="Q13" s="21">
        <f t="shared" ref="Q13:S13" si="9">Q10*$V13</f>
        <v>5000</v>
      </c>
      <c r="R13" s="21">
        <f t="shared" si="9"/>
        <v>5600</v>
      </c>
      <c r="S13" s="21">
        <f t="shared" si="9"/>
        <v>15000</v>
      </c>
      <c r="T13" s="21"/>
      <c r="U13" s="21">
        <f>U10*$V13</f>
        <v>5000</v>
      </c>
      <c r="V13" s="1">
        <v>0.1</v>
      </c>
    </row>
    <row r="14" spans="2:23" x14ac:dyDescent="0.55000000000000004">
      <c r="B14" s="2">
        <v>8</v>
      </c>
      <c r="C14" s="8" t="s">
        <v>21</v>
      </c>
      <c r="D14" s="4"/>
      <c r="E14" s="4"/>
      <c r="F14" s="21">
        <f>SUM(F10:F13)</f>
        <v>137615.38461538462</v>
      </c>
      <c r="G14" s="21">
        <f t="shared" ref="G14:U14" si="10">SUM(G10:G13)</f>
        <v>82569.230769230766</v>
      </c>
      <c r="H14" s="21">
        <f t="shared" si="10"/>
        <v>82569.230769230766</v>
      </c>
      <c r="I14" s="21">
        <f t="shared" si="10"/>
        <v>61926.923076923078</v>
      </c>
      <c r="J14" s="21">
        <f t="shared" si="10"/>
        <v>412846.15384615387</v>
      </c>
      <c r="K14" s="21">
        <f t="shared" si="10"/>
        <v>550461.5384615385</v>
      </c>
      <c r="L14" s="21">
        <f t="shared" si="10"/>
        <v>137615.38461538462</v>
      </c>
      <c r="M14" s="21">
        <f t="shared" si="10"/>
        <v>88073.846153846156</v>
      </c>
      <c r="N14" s="21">
        <f t="shared" si="10"/>
        <v>55046.153846153844</v>
      </c>
      <c r="O14" s="21">
        <f t="shared" si="10"/>
        <v>103211.53846153847</v>
      </c>
      <c r="P14" s="21">
        <f t="shared" si="10"/>
        <v>103211.53846153847</v>
      </c>
      <c r="Q14" s="21">
        <f t="shared" si="10"/>
        <v>68807.692307692312</v>
      </c>
      <c r="R14" s="21">
        <f t="shared" si="10"/>
        <v>77064.61538461539</v>
      </c>
      <c r="S14" s="21">
        <f t="shared" si="10"/>
        <v>206423.07692307694</v>
      </c>
      <c r="T14" s="21"/>
      <c r="U14" s="21">
        <f t="shared" si="10"/>
        <v>68807.692307692312</v>
      </c>
      <c r="V14" s="7">
        <f>SUM(F14:U14)</f>
        <v>2236250</v>
      </c>
    </row>
    <row r="15" spans="2:23" ht="36" x14ac:dyDescent="0.55000000000000004">
      <c r="B15" s="2">
        <v>9</v>
      </c>
      <c r="C15" s="9" t="s">
        <v>58</v>
      </c>
      <c r="D15" s="4"/>
      <c r="E15" s="10">
        <f>SUM(F15:U15)</f>
        <v>4472500</v>
      </c>
      <c r="F15" s="21">
        <f>F14/$V15</f>
        <v>275230.76923076925</v>
      </c>
      <c r="G15" s="21">
        <f>G14/$V15</f>
        <v>165138.46153846153</v>
      </c>
      <c r="H15" s="21">
        <f t="shared" ref="H15:I15" si="11">H14/$V15</f>
        <v>165138.46153846153</v>
      </c>
      <c r="I15" s="21">
        <f t="shared" si="11"/>
        <v>123853.84615384616</v>
      </c>
      <c r="J15" s="21">
        <f t="shared" ref="J15:P15" si="12">J14/$V15</f>
        <v>825692.30769230775</v>
      </c>
      <c r="K15" s="21">
        <f t="shared" si="12"/>
        <v>1100923.076923077</v>
      </c>
      <c r="L15" s="21">
        <f t="shared" si="12"/>
        <v>275230.76923076925</v>
      </c>
      <c r="M15" s="21">
        <f t="shared" si="12"/>
        <v>176147.69230769231</v>
      </c>
      <c r="N15" s="21">
        <f t="shared" si="12"/>
        <v>110092.30769230769</v>
      </c>
      <c r="O15" s="21">
        <f t="shared" si="12"/>
        <v>206423.07692307694</v>
      </c>
      <c r="P15" s="21">
        <f t="shared" si="12"/>
        <v>206423.07692307694</v>
      </c>
      <c r="Q15" s="21">
        <f t="shared" ref="Q15:S15" si="13">Q14/$V15</f>
        <v>137615.38461538462</v>
      </c>
      <c r="R15" s="21">
        <f t="shared" si="13"/>
        <v>154129.23076923078</v>
      </c>
      <c r="S15" s="21">
        <f t="shared" si="13"/>
        <v>412846.15384615387</v>
      </c>
      <c r="T15" s="21"/>
      <c r="U15" s="21">
        <f>U14/$V15</f>
        <v>137615.38461538462</v>
      </c>
      <c r="V15" s="1">
        <v>0.5</v>
      </c>
    </row>
    <row r="16" spans="2:23" x14ac:dyDescent="0.55000000000000004">
      <c r="B16" s="2"/>
      <c r="C16" s="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0" x14ac:dyDescent="0.55000000000000004">
      <c r="B17" s="2">
        <v>10</v>
      </c>
      <c r="C17" s="2" t="s">
        <v>22</v>
      </c>
      <c r="D17" s="4">
        <v>50000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2:20" x14ac:dyDescent="0.55000000000000004">
      <c r="B18" s="2">
        <v>11</v>
      </c>
      <c r="C18" s="2" t="s">
        <v>23</v>
      </c>
      <c r="D18" s="4">
        <f>'2018-１月'!D18</f>
        <v>10000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2:20" x14ac:dyDescent="0.55000000000000004">
      <c r="B19" s="2">
        <v>12</v>
      </c>
      <c r="C19" s="2" t="s">
        <v>24</v>
      </c>
      <c r="D19" s="4">
        <v>100000</v>
      </c>
      <c r="E19" s="4"/>
      <c r="F19" s="5" t="s">
        <v>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2:20" x14ac:dyDescent="0.55000000000000004">
      <c r="B20" s="2">
        <v>13</v>
      </c>
      <c r="C20" s="2" t="s">
        <v>26</v>
      </c>
      <c r="D20" s="4">
        <v>20000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2:20" x14ac:dyDescent="0.55000000000000004">
      <c r="B21" s="2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2:20" x14ac:dyDescent="0.55000000000000004">
      <c r="B22" s="2">
        <v>14</v>
      </c>
      <c r="C22" s="2" t="s">
        <v>27</v>
      </c>
      <c r="D22" s="4">
        <f>SUM(D3:D21)</f>
        <v>3077550</v>
      </c>
      <c r="E22" s="4">
        <f>SUM(E16:E21)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2:20" x14ac:dyDescent="0.55000000000000004">
      <c r="B23" s="2">
        <v>15</v>
      </c>
      <c r="C23" s="2" t="s">
        <v>28</v>
      </c>
      <c r="D23" s="4"/>
      <c r="E23" s="4">
        <f>E15-D22</f>
        <v>1394950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2:20" x14ac:dyDescent="0.55000000000000004">
      <c r="B24" s="2">
        <v>16</v>
      </c>
      <c r="C24" s="2" t="s">
        <v>29</v>
      </c>
      <c r="D24" s="4"/>
      <c r="E24" s="4">
        <f>D41</f>
        <v>151666.66666666666</v>
      </c>
      <c r="F24" s="5" t="s">
        <v>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2:20" x14ac:dyDescent="0.55000000000000004">
      <c r="B25" s="2">
        <v>17</v>
      </c>
      <c r="C25" s="2" t="s">
        <v>31</v>
      </c>
      <c r="D25" s="4"/>
      <c r="E25" s="4">
        <v>250000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2:20" x14ac:dyDescent="0.55000000000000004">
      <c r="B26" s="2">
        <v>18</v>
      </c>
      <c r="C26" s="2" t="s">
        <v>32</v>
      </c>
      <c r="D26" s="4"/>
      <c r="E26" s="4">
        <f>E23-E24-E25</f>
        <v>993283.33333333326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2:20" x14ac:dyDescent="0.55000000000000004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2:20" ht="22.5" x14ac:dyDescent="0.55000000000000004">
      <c r="B28" s="2"/>
      <c r="C28" s="3" t="s">
        <v>59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2:20" x14ac:dyDescent="0.55000000000000004">
      <c r="B29" s="2">
        <v>1</v>
      </c>
      <c r="C29" s="2" t="s">
        <v>33</v>
      </c>
      <c r="D29" s="4">
        <v>1500000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2:20" x14ac:dyDescent="0.55000000000000004">
      <c r="B30" s="2">
        <v>3</v>
      </c>
      <c r="C30" s="2" t="s">
        <v>36</v>
      </c>
      <c r="D30" s="4">
        <v>500000</v>
      </c>
      <c r="E30" s="2"/>
    </row>
    <row r="31" spans="2:20" x14ac:dyDescent="0.55000000000000004">
      <c r="B31" s="2">
        <v>4</v>
      </c>
      <c r="C31" s="2" t="s">
        <v>37</v>
      </c>
      <c r="D31" s="4">
        <v>2000000</v>
      </c>
      <c r="E31" s="2"/>
    </row>
    <row r="32" spans="2:20" x14ac:dyDescent="0.55000000000000004">
      <c r="B32" s="2">
        <v>5</v>
      </c>
      <c r="C32" s="2" t="s">
        <v>38</v>
      </c>
      <c r="D32" s="4">
        <v>1000000</v>
      </c>
      <c r="E32" s="2"/>
    </row>
    <row r="33" spans="2:20" x14ac:dyDescent="0.55000000000000004">
      <c r="B33" s="2">
        <v>6</v>
      </c>
      <c r="C33" s="2" t="s">
        <v>39</v>
      </c>
      <c r="D33" s="4">
        <v>1000000</v>
      </c>
      <c r="E33" s="2"/>
    </row>
    <row r="34" spans="2:20" x14ac:dyDescent="0.55000000000000004">
      <c r="B34" s="2">
        <v>7</v>
      </c>
      <c r="C34" s="2" t="s">
        <v>40</v>
      </c>
      <c r="D34" s="4">
        <v>1000000</v>
      </c>
      <c r="E34" s="2"/>
    </row>
    <row r="35" spans="2:20" ht="20" x14ac:dyDescent="0.55000000000000004">
      <c r="B35" s="2">
        <v>8</v>
      </c>
      <c r="C35" s="11" t="s">
        <v>61</v>
      </c>
      <c r="D35" s="12">
        <f>SUM(D29:D34)</f>
        <v>7000000</v>
      </c>
      <c r="E35" s="2"/>
      <c r="F35" s="13">
        <v>1.3</v>
      </c>
    </row>
    <row r="36" spans="2:20" ht="20" x14ac:dyDescent="0.55000000000000004">
      <c r="B36" s="2"/>
      <c r="C36" s="11"/>
      <c r="D36" s="12"/>
      <c r="E36" s="2"/>
      <c r="F36" s="13"/>
    </row>
    <row r="37" spans="2:20" ht="22.5" x14ac:dyDescent="0.55000000000000004">
      <c r="B37" s="2"/>
      <c r="C37" s="3" t="s">
        <v>60</v>
      </c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2:20" ht="36" x14ac:dyDescent="0.55000000000000004">
      <c r="B38" s="2">
        <v>2</v>
      </c>
      <c r="C38" s="2" t="s">
        <v>34</v>
      </c>
      <c r="D38" s="4">
        <f>V14*F38</f>
        <v>4472500</v>
      </c>
      <c r="E38" s="6" t="s">
        <v>35</v>
      </c>
      <c r="F38">
        <v>2</v>
      </c>
    </row>
    <row r="39" spans="2:20" ht="20" x14ac:dyDescent="0.55000000000000004">
      <c r="B39" s="2"/>
      <c r="C39" s="11" t="s">
        <v>27</v>
      </c>
      <c r="D39" s="12">
        <f>D35+D38</f>
        <v>11472500</v>
      </c>
      <c r="E39" s="2"/>
      <c r="F39" s="13"/>
    </row>
    <row r="40" spans="2:20" ht="20" x14ac:dyDescent="0.55000000000000004">
      <c r="B40" s="2"/>
      <c r="C40" s="11"/>
      <c r="D40" s="12"/>
      <c r="E40" s="2"/>
      <c r="F40" s="13"/>
    </row>
    <row r="41" spans="2:20" x14ac:dyDescent="0.55000000000000004">
      <c r="B41" s="2">
        <v>9</v>
      </c>
      <c r="C41" s="14" t="s">
        <v>41</v>
      </c>
      <c r="D41" s="4">
        <f>D35*F35/E41</f>
        <v>151666.66666666666</v>
      </c>
      <c r="E41" s="2">
        <v>60</v>
      </c>
      <c r="F41" s="5">
        <f>D41*(E43/(E43+E44))</f>
        <v>101111.11111111109</v>
      </c>
      <c r="G41" s="15">
        <f>D41-F41</f>
        <v>50555.555555555562</v>
      </c>
      <c r="J41" t="s">
        <v>42</v>
      </c>
    </row>
    <row r="42" spans="2:20" x14ac:dyDescent="0.55000000000000004">
      <c r="B42" s="2"/>
      <c r="C42" s="2"/>
      <c r="D42" s="4"/>
      <c r="E42" s="2"/>
      <c r="F42" t="s">
        <v>43</v>
      </c>
      <c r="G42" t="s">
        <v>44</v>
      </c>
    </row>
    <row r="43" spans="2:20" x14ac:dyDescent="0.55000000000000004">
      <c r="B43" s="16">
        <v>10</v>
      </c>
      <c r="C43" s="16" t="s">
        <v>43</v>
      </c>
      <c r="D43" s="4"/>
      <c r="E43" s="4">
        <v>8000000</v>
      </c>
    </row>
    <row r="44" spans="2:20" x14ac:dyDescent="0.55000000000000004">
      <c r="B44" s="16">
        <v>11</v>
      </c>
      <c r="C44" s="16" t="s">
        <v>45</v>
      </c>
      <c r="D44" s="2"/>
      <c r="E44" s="12">
        <v>4000000</v>
      </c>
    </row>
  </sheetData>
  <phoneticPr fontId="2"/>
  <pageMargins left="0.25" right="0.25" top="0.75" bottom="0.75" header="0.3" footer="0.3"/>
  <pageSetup paperSize="9" scale="69" orientation="portrait" horizontalDpi="4294967293" verticalDpi="0" r:id="rId1"/>
  <headerFooter>
    <oddHeader>&amp;C&amp;F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E43F7-0662-45C2-937D-5E3821160786}">
  <sheetPr>
    <pageSetUpPr fitToPage="1"/>
  </sheetPr>
  <dimension ref="B1:W44"/>
  <sheetViews>
    <sheetView topLeftCell="B14" zoomScaleNormal="100" workbookViewId="0">
      <selection activeCell="E26" sqref="E26"/>
    </sheetView>
  </sheetViews>
  <sheetFormatPr defaultRowHeight="18" x14ac:dyDescent="0.55000000000000004"/>
  <cols>
    <col min="1" max="1" width="0.9140625" customWidth="1"/>
    <col min="2" max="2" width="4.58203125" customWidth="1"/>
    <col min="3" max="3" width="18.5" customWidth="1"/>
    <col min="4" max="5" width="13.4140625" customWidth="1"/>
    <col min="6" max="21" width="7.6640625" customWidth="1"/>
    <col min="22" max="22" width="7.6640625" style="1" customWidth="1"/>
  </cols>
  <sheetData>
    <row r="1" spans="2:23" ht="30" customHeight="1" x14ac:dyDescent="0.55000000000000004"/>
    <row r="2" spans="2:23" ht="22.5" x14ac:dyDescent="0.55000000000000004">
      <c r="B2" s="2" t="s">
        <v>0</v>
      </c>
      <c r="C2" s="3" t="s">
        <v>1</v>
      </c>
      <c r="D2" s="2" t="s">
        <v>2</v>
      </c>
      <c r="E2" s="2" t="s">
        <v>3</v>
      </c>
    </row>
    <row r="3" spans="2:23" x14ac:dyDescent="0.55000000000000004">
      <c r="B3" s="2">
        <v>1</v>
      </c>
      <c r="C3" s="2" t="s">
        <v>4</v>
      </c>
      <c r="D3" s="4">
        <v>172800</v>
      </c>
      <c r="E3" s="4"/>
      <c r="F3" s="5"/>
      <c r="G3" s="5"/>
      <c r="H3" s="5"/>
      <c r="I3" s="5"/>
      <c r="J3" s="5"/>
      <c r="K3" s="5"/>
      <c r="L3" s="5"/>
      <c r="M3" s="5" t="s">
        <v>75</v>
      </c>
      <c r="N3" s="5"/>
      <c r="O3" s="5"/>
      <c r="P3" s="5"/>
      <c r="Q3" s="5"/>
      <c r="R3" s="5"/>
      <c r="S3" s="5"/>
      <c r="T3" s="5"/>
    </row>
    <row r="4" spans="2:23" x14ac:dyDescent="0.55000000000000004">
      <c r="B4" s="2">
        <v>2</v>
      </c>
      <c r="C4" s="2" t="s">
        <v>5</v>
      </c>
      <c r="D4" s="4">
        <v>100000</v>
      </c>
      <c r="E4" s="4"/>
      <c r="F4" s="5" t="s">
        <v>46</v>
      </c>
      <c r="G4" s="5" t="s">
        <v>47</v>
      </c>
      <c r="H4" s="5" t="s">
        <v>48</v>
      </c>
      <c r="I4" s="5" t="s">
        <v>49</v>
      </c>
      <c r="J4" s="17" t="s">
        <v>24</v>
      </c>
      <c r="L4" s="5"/>
      <c r="M4" s="5" t="s">
        <v>76</v>
      </c>
      <c r="N4" s="5"/>
      <c r="O4" s="5"/>
      <c r="P4" s="5"/>
      <c r="Q4" s="5"/>
      <c r="R4" s="5"/>
      <c r="S4" s="5"/>
      <c r="T4" s="5"/>
    </row>
    <row r="5" spans="2:23" x14ac:dyDescent="0.55000000000000004">
      <c r="B5" s="2">
        <v>3</v>
      </c>
      <c r="C5" s="2" t="s">
        <v>56</v>
      </c>
      <c r="D5" s="4">
        <f>SUM(F5:J5)</f>
        <v>408500</v>
      </c>
      <c r="E5" s="4"/>
      <c r="F5" s="5">
        <v>110000</v>
      </c>
      <c r="G5" s="5">
        <v>100000</v>
      </c>
      <c r="H5" s="5">
        <v>110000</v>
      </c>
      <c r="I5" s="5">
        <v>38500</v>
      </c>
      <c r="J5" s="17">
        <v>50000</v>
      </c>
      <c r="L5" s="5"/>
      <c r="M5" s="5"/>
      <c r="N5" s="5"/>
      <c r="O5" s="5"/>
      <c r="P5" s="5"/>
      <c r="Q5" s="5"/>
      <c r="R5" s="5"/>
      <c r="S5" s="5"/>
      <c r="T5" s="5"/>
    </row>
    <row r="6" spans="2:23" x14ac:dyDescent="0.55000000000000004">
      <c r="B6" s="2">
        <v>4</v>
      </c>
      <c r="C6" s="2" t="s">
        <v>6</v>
      </c>
      <c r="D6" s="4">
        <v>10000</v>
      </c>
      <c r="E6" s="4"/>
      <c r="F6" s="5"/>
      <c r="G6" s="5"/>
      <c r="H6" s="5"/>
      <c r="I6" s="5"/>
      <c r="J6" s="22" t="s">
        <v>92</v>
      </c>
      <c r="K6" s="22" t="s">
        <v>92</v>
      </c>
      <c r="L6" s="22" t="s">
        <v>92</v>
      </c>
      <c r="M6" s="5"/>
      <c r="N6" s="5"/>
      <c r="O6" s="5"/>
      <c r="P6" s="5"/>
      <c r="Q6" s="5"/>
      <c r="R6" s="5"/>
      <c r="S6" s="22" t="s">
        <v>100</v>
      </c>
      <c r="T6" s="5"/>
    </row>
    <row r="7" spans="2:23" x14ac:dyDescent="0.55000000000000004">
      <c r="B7" s="2">
        <v>4</v>
      </c>
      <c r="C7" s="2" t="s">
        <v>57</v>
      </c>
      <c r="D7" s="4"/>
      <c r="E7" s="4"/>
      <c r="F7" s="18" t="s">
        <v>7</v>
      </c>
      <c r="G7" s="19" t="s">
        <v>8</v>
      </c>
      <c r="H7" s="19" t="s">
        <v>52</v>
      </c>
      <c r="I7" s="19" t="s">
        <v>51</v>
      </c>
      <c r="J7" s="23" t="s">
        <v>9</v>
      </c>
      <c r="K7" s="23" t="s">
        <v>10</v>
      </c>
      <c r="L7" s="23" t="s">
        <v>11</v>
      </c>
      <c r="M7" s="19" t="s">
        <v>12</v>
      </c>
      <c r="N7" s="19" t="s">
        <v>13</v>
      </c>
      <c r="O7" s="19" t="s">
        <v>54</v>
      </c>
      <c r="P7" s="19" t="s">
        <v>14</v>
      </c>
      <c r="Q7" s="19" t="s">
        <v>53</v>
      </c>
      <c r="R7" s="19" t="s">
        <v>50</v>
      </c>
      <c r="S7" s="23" t="s">
        <v>99</v>
      </c>
      <c r="T7" s="19"/>
      <c r="U7" s="19" t="s">
        <v>15</v>
      </c>
      <c r="V7" s="20"/>
      <c r="W7" s="20"/>
    </row>
    <row r="8" spans="2:23" x14ac:dyDescent="0.55000000000000004">
      <c r="B8" s="2"/>
      <c r="C8" s="2" t="s">
        <v>16</v>
      </c>
      <c r="D8" s="4"/>
      <c r="E8" s="4"/>
      <c r="F8" s="21">
        <v>2000</v>
      </c>
      <c r="G8" s="21">
        <v>3000</v>
      </c>
      <c r="H8" s="21">
        <v>3000</v>
      </c>
      <c r="I8" s="21">
        <v>3000</v>
      </c>
      <c r="J8" s="21">
        <v>30000</v>
      </c>
      <c r="K8" s="21">
        <v>40000</v>
      </c>
      <c r="L8" s="21">
        <v>5000</v>
      </c>
      <c r="M8" s="21">
        <v>8000</v>
      </c>
      <c r="N8" s="21">
        <v>4000</v>
      </c>
      <c r="O8" s="21">
        <v>3000</v>
      </c>
      <c r="P8" s="21">
        <v>2500</v>
      </c>
      <c r="Q8" s="21">
        <v>2500</v>
      </c>
      <c r="R8" s="21">
        <v>700</v>
      </c>
      <c r="S8" s="21">
        <v>30000</v>
      </c>
      <c r="T8" s="21"/>
      <c r="U8" s="21">
        <v>5000</v>
      </c>
    </row>
    <row r="9" spans="2:23" x14ac:dyDescent="0.55000000000000004">
      <c r="B9" s="2"/>
      <c r="C9" s="2" t="s">
        <v>17</v>
      </c>
      <c r="D9" s="4"/>
      <c r="E9" s="4"/>
      <c r="F9" s="21">
        <v>50</v>
      </c>
      <c r="G9" s="21">
        <v>20</v>
      </c>
      <c r="H9" s="21">
        <v>20</v>
      </c>
      <c r="I9" s="21">
        <v>15</v>
      </c>
      <c r="J9" s="21">
        <v>10</v>
      </c>
      <c r="K9" s="21">
        <v>10</v>
      </c>
      <c r="L9" s="21">
        <v>20</v>
      </c>
      <c r="M9" s="21">
        <v>8</v>
      </c>
      <c r="N9" s="21">
        <v>10</v>
      </c>
      <c r="O9" s="21">
        <v>25</v>
      </c>
      <c r="P9" s="21">
        <v>30</v>
      </c>
      <c r="Q9" s="21">
        <v>20</v>
      </c>
      <c r="R9" s="21">
        <v>80</v>
      </c>
      <c r="S9" s="21">
        <v>10</v>
      </c>
      <c r="T9" s="21"/>
      <c r="U9" s="21">
        <v>10</v>
      </c>
    </row>
    <row r="10" spans="2:23" x14ac:dyDescent="0.55000000000000004">
      <c r="B10" s="2"/>
      <c r="C10" s="2" t="s">
        <v>18</v>
      </c>
      <c r="D10" s="4">
        <f>SUM($F10:$U10)</f>
        <v>1775000</v>
      </c>
      <c r="E10" s="4"/>
      <c r="F10" s="21">
        <f>F8*F9</f>
        <v>100000</v>
      </c>
      <c r="G10" s="21">
        <f t="shared" ref="G10:U10" si="0">G8*G9</f>
        <v>60000</v>
      </c>
      <c r="H10" s="21">
        <f t="shared" si="0"/>
        <v>60000</v>
      </c>
      <c r="I10" s="21">
        <f t="shared" si="0"/>
        <v>45000</v>
      </c>
      <c r="J10" s="21">
        <f t="shared" si="0"/>
        <v>300000</v>
      </c>
      <c r="K10" s="21">
        <f t="shared" si="0"/>
        <v>400000</v>
      </c>
      <c r="L10" s="21">
        <f t="shared" si="0"/>
        <v>100000</v>
      </c>
      <c r="M10" s="21">
        <f t="shared" si="0"/>
        <v>64000</v>
      </c>
      <c r="N10" s="21">
        <f t="shared" si="0"/>
        <v>40000</v>
      </c>
      <c r="O10" s="21">
        <f t="shared" si="0"/>
        <v>75000</v>
      </c>
      <c r="P10" s="21">
        <f t="shared" si="0"/>
        <v>75000</v>
      </c>
      <c r="Q10" s="21">
        <f t="shared" si="0"/>
        <v>50000</v>
      </c>
      <c r="R10" s="21">
        <f t="shared" si="0"/>
        <v>56000</v>
      </c>
      <c r="S10" s="21">
        <f t="shared" si="0"/>
        <v>300000</v>
      </c>
      <c r="T10" s="21"/>
      <c r="U10" s="21">
        <f t="shared" si="0"/>
        <v>50000</v>
      </c>
    </row>
    <row r="11" spans="2:23" ht="36" x14ac:dyDescent="0.55000000000000004">
      <c r="B11" s="2">
        <v>5</v>
      </c>
      <c r="C11" s="6" t="s">
        <v>19</v>
      </c>
      <c r="D11" s="4">
        <f>SUM(F11:U11)</f>
        <v>53250</v>
      </c>
      <c r="E11" s="4"/>
      <c r="F11" s="21">
        <f>F10*$V11</f>
        <v>3000</v>
      </c>
      <c r="G11" s="21">
        <f>G10*$V11</f>
        <v>1800</v>
      </c>
      <c r="H11" s="21">
        <f t="shared" ref="H11:I11" si="1">H10*$V11</f>
        <v>1800</v>
      </c>
      <c r="I11" s="21">
        <f t="shared" si="1"/>
        <v>1350</v>
      </c>
      <c r="J11" s="21">
        <f t="shared" ref="J11:P11" si="2">J10*$V11</f>
        <v>9000</v>
      </c>
      <c r="K11" s="21">
        <f t="shared" si="2"/>
        <v>12000</v>
      </c>
      <c r="L11" s="21">
        <f t="shared" si="2"/>
        <v>3000</v>
      </c>
      <c r="M11" s="21">
        <f t="shared" si="2"/>
        <v>1920</v>
      </c>
      <c r="N11" s="21">
        <f t="shared" si="2"/>
        <v>1200</v>
      </c>
      <c r="O11" s="21">
        <f t="shared" si="2"/>
        <v>2250</v>
      </c>
      <c r="P11" s="21">
        <f t="shared" si="2"/>
        <v>2250</v>
      </c>
      <c r="Q11" s="21">
        <f t="shared" ref="Q11:S11" si="3">Q10*$V11</f>
        <v>1500</v>
      </c>
      <c r="R11" s="21">
        <f t="shared" si="3"/>
        <v>1680</v>
      </c>
      <c r="S11" s="21">
        <f t="shared" si="3"/>
        <v>9000</v>
      </c>
      <c r="T11" s="21"/>
      <c r="U11" s="21">
        <f>U10*$V11</f>
        <v>1500</v>
      </c>
      <c r="V11" s="1">
        <v>0.03</v>
      </c>
    </row>
    <row r="12" spans="2:23" ht="36" x14ac:dyDescent="0.55000000000000004">
      <c r="B12" s="2">
        <v>6</v>
      </c>
      <c r="C12" s="6" t="s">
        <v>55</v>
      </c>
      <c r="D12" s="4">
        <v>400000</v>
      </c>
      <c r="E12" s="4"/>
      <c r="F12" s="21">
        <f>$D12*(F10/SUM($F10:$U10))</f>
        <v>22535.211267605635</v>
      </c>
      <c r="G12" s="21">
        <f>$D12*(G10/SUM($F10:$U10))</f>
        <v>13521.126760563378</v>
      </c>
      <c r="H12" s="21">
        <f t="shared" ref="H12:I12" si="4">$D12*(H10/SUM($F10:$U10))</f>
        <v>13521.126760563378</v>
      </c>
      <c r="I12" s="21">
        <f t="shared" si="4"/>
        <v>10140.845070422536</v>
      </c>
      <c r="J12" s="21">
        <f t="shared" ref="J12:P12" si="5">$D12*(J10/SUM($F10:$U10))</f>
        <v>67605.633802816898</v>
      </c>
      <c r="K12" s="21">
        <f t="shared" si="5"/>
        <v>90140.84507042254</v>
      </c>
      <c r="L12" s="21">
        <f t="shared" si="5"/>
        <v>22535.211267605635</v>
      </c>
      <c r="M12" s="21">
        <f t="shared" si="5"/>
        <v>14422.535211267606</v>
      </c>
      <c r="N12" s="21">
        <f t="shared" si="5"/>
        <v>9014.0845070422547</v>
      </c>
      <c r="O12" s="21">
        <f t="shared" si="5"/>
        <v>16901.408450704224</v>
      </c>
      <c r="P12" s="21">
        <f t="shared" si="5"/>
        <v>16901.408450704224</v>
      </c>
      <c r="Q12" s="21">
        <f t="shared" ref="Q12:S12" si="6">$D12*(Q10/SUM($F10:$U10))</f>
        <v>11267.605633802817</v>
      </c>
      <c r="R12" s="21">
        <f t="shared" si="6"/>
        <v>12619.718309859154</v>
      </c>
      <c r="S12" s="21">
        <f t="shared" si="6"/>
        <v>67605.633802816898</v>
      </c>
      <c r="T12" s="21"/>
      <c r="U12" s="21">
        <f>$D12*(U10/SUM($F10:$U10))</f>
        <v>11267.605633802817</v>
      </c>
      <c r="V12" s="7">
        <f>SUM(F12:U12)</f>
        <v>400000.00000000006</v>
      </c>
    </row>
    <row r="13" spans="2:23" ht="36" x14ac:dyDescent="0.55000000000000004">
      <c r="B13" s="2">
        <v>7</v>
      </c>
      <c r="C13" s="6" t="s">
        <v>20</v>
      </c>
      <c r="D13" s="4">
        <f>SUM($F13:$U13)</f>
        <v>177500</v>
      </c>
      <c r="E13" s="4"/>
      <c r="F13" s="21">
        <f>F10*$V13</f>
        <v>10000</v>
      </c>
      <c r="G13" s="21">
        <f>G10*$V13</f>
        <v>6000</v>
      </c>
      <c r="H13" s="21">
        <f t="shared" ref="H13:I13" si="7">H10*$V13</f>
        <v>6000</v>
      </c>
      <c r="I13" s="21">
        <f t="shared" si="7"/>
        <v>4500</v>
      </c>
      <c r="J13" s="21">
        <f t="shared" ref="J13:P13" si="8">J10*$V13</f>
        <v>30000</v>
      </c>
      <c r="K13" s="21">
        <f t="shared" si="8"/>
        <v>40000</v>
      </c>
      <c r="L13" s="21">
        <f t="shared" si="8"/>
        <v>10000</v>
      </c>
      <c r="M13" s="21">
        <f t="shared" si="8"/>
        <v>6400</v>
      </c>
      <c r="N13" s="21">
        <f t="shared" si="8"/>
        <v>4000</v>
      </c>
      <c r="O13" s="21">
        <f t="shared" si="8"/>
        <v>7500</v>
      </c>
      <c r="P13" s="21">
        <f t="shared" si="8"/>
        <v>7500</v>
      </c>
      <c r="Q13" s="21">
        <f t="shared" ref="Q13:S13" si="9">Q10*$V13</f>
        <v>5000</v>
      </c>
      <c r="R13" s="21">
        <f t="shared" si="9"/>
        <v>5600</v>
      </c>
      <c r="S13" s="21">
        <f t="shared" si="9"/>
        <v>30000</v>
      </c>
      <c r="T13" s="21"/>
      <c r="U13" s="21">
        <f>U10*$V13</f>
        <v>5000</v>
      </c>
      <c r="V13" s="1">
        <v>0.1</v>
      </c>
    </row>
    <row r="14" spans="2:23" x14ac:dyDescent="0.55000000000000004">
      <c r="B14" s="2">
        <v>8</v>
      </c>
      <c r="C14" s="8" t="s">
        <v>21</v>
      </c>
      <c r="D14" s="4"/>
      <c r="E14" s="4"/>
      <c r="F14" s="21">
        <f>SUM(F10:F13)</f>
        <v>135535.21126760563</v>
      </c>
      <c r="G14" s="21">
        <f t="shared" ref="G14:U14" si="10">SUM(G10:G13)</f>
        <v>81321.126760563377</v>
      </c>
      <c r="H14" s="21">
        <f t="shared" si="10"/>
        <v>81321.126760563377</v>
      </c>
      <c r="I14" s="21">
        <f t="shared" si="10"/>
        <v>60990.84507042254</v>
      </c>
      <c r="J14" s="21">
        <f t="shared" si="10"/>
        <v>406605.63380281691</v>
      </c>
      <c r="K14" s="21">
        <f t="shared" si="10"/>
        <v>542140.84507042251</v>
      </c>
      <c r="L14" s="21">
        <f t="shared" si="10"/>
        <v>135535.21126760563</v>
      </c>
      <c r="M14" s="21">
        <f t="shared" si="10"/>
        <v>86742.535211267605</v>
      </c>
      <c r="N14" s="21">
        <f t="shared" si="10"/>
        <v>54214.084507042251</v>
      </c>
      <c r="O14" s="21">
        <f t="shared" si="10"/>
        <v>101651.40845070423</v>
      </c>
      <c r="P14" s="21">
        <f t="shared" si="10"/>
        <v>101651.40845070423</v>
      </c>
      <c r="Q14" s="21">
        <f t="shared" si="10"/>
        <v>67767.605633802814</v>
      </c>
      <c r="R14" s="21">
        <f t="shared" si="10"/>
        <v>75899.718309859149</v>
      </c>
      <c r="S14" s="21">
        <f t="shared" si="10"/>
        <v>406605.63380281691</v>
      </c>
      <c r="T14" s="21"/>
      <c r="U14" s="21">
        <f t="shared" si="10"/>
        <v>67767.605633802814</v>
      </c>
      <c r="V14" s="7">
        <f>SUM(F14:U14)</f>
        <v>2405749.9999999995</v>
      </c>
    </row>
    <row r="15" spans="2:23" ht="36" x14ac:dyDescent="0.55000000000000004">
      <c r="B15" s="2">
        <v>9</v>
      </c>
      <c r="C15" s="9" t="s">
        <v>58</v>
      </c>
      <c r="D15" s="4"/>
      <c r="E15" s="10">
        <f>SUM(F15:U15)</f>
        <v>4811499.9999999991</v>
      </c>
      <c r="F15" s="21">
        <f>F14/$V15</f>
        <v>271070.42253521126</v>
      </c>
      <c r="G15" s="21">
        <f>G14/$V15</f>
        <v>162642.25352112675</v>
      </c>
      <c r="H15" s="21">
        <f t="shared" ref="H15:I15" si="11">H14/$V15</f>
        <v>162642.25352112675</v>
      </c>
      <c r="I15" s="21">
        <f t="shared" si="11"/>
        <v>121981.69014084508</v>
      </c>
      <c r="J15" s="21">
        <f t="shared" ref="J15:P15" si="12">J14/$V15</f>
        <v>813211.26760563382</v>
      </c>
      <c r="K15" s="21">
        <f t="shared" si="12"/>
        <v>1084281.690140845</v>
      </c>
      <c r="L15" s="21">
        <f t="shared" si="12"/>
        <v>271070.42253521126</v>
      </c>
      <c r="M15" s="21">
        <f t="shared" si="12"/>
        <v>173485.07042253521</v>
      </c>
      <c r="N15" s="21">
        <f t="shared" si="12"/>
        <v>108428.1690140845</v>
      </c>
      <c r="O15" s="21">
        <f t="shared" si="12"/>
        <v>203302.81690140846</v>
      </c>
      <c r="P15" s="21">
        <f t="shared" si="12"/>
        <v>203302.81690140846</v>
      </c>
      <c r="Q15" s="21">
        <f t="shared" ref="Q15:S15" si="13">Q14/$V15</f>
        <v>135535.21126760563</v>
      </c>
      <c r="R15" s="21">
        <f t="shared" si="13"/>
        <v>151799.4366197183</v>
      </c>
      <c r="S15" s="21">
        <f t="shared" si="13"/>
        <v>813211.26760563382</v>
      </c>
      <c r="T15" s="21"/>
      <c r="U15" s="21">
        <f>U14/$V15</f>
        <v>135535.21126760563</v>
      </c>
      <c r="V15" s="1">
        <v>0.5</v>
      </c>
    </row>
    <row r="16" spans="2:23" x14ac:dyDescent="0.55000000000000004">
      <c r="B16" s="2"/>
      <c r="C16" s="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0" x14ac:dyDescent="0.55000000000000004">
      <c r="B17" s="2">
        <v>10</v>
      </c>
      <c r="C17" s="2" t="s">
        <v>22</v>
      </c>
      <c r="D17" s="4">
        <v>50000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2:20" x14ac:dyDescent="0.55000000000000004">
      <c r="B18" s="2">
        <v>11</v>
      </c>
      <c r="C18" s="2" t="s">
        <v>23</v>
      </c>
      <c r="D18" s="4">
        <f>'2018-１月'!D18</f>
        <v>10000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2:20" x14ac:dyDescent="0.55000000000000004">
      <c r="B19" s="2">
        <v>12</v>
      </c>
      <c r="C19" s="2" t="s">
        <v>24</v>
      </c>
      <c r="D19" s="4">
        <v>100000</v>
      </c>
      <c r="E19" s="4"/>
      <c r="F19" s="5" t="s">
        <v>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2:20" x14ac:dyDescent="0.55000000000000004">
      <c r="B20" s="2">
        <v>13</v>
      </c>
      <c r="C20" s="2" t="s">
        <v>26</v>
      </c>
      <c r="D20" s="4">
        <v>20000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2:20" x14ac:dyDescent="0.55000000000000004">
      <c r="B21" s="2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2:20" x14ac:dyDescent="0.55000000000000004">
      <c r="B22" s="2">
        <v>14</v>
      </c>
      <c r="C22" s="2" t="s">
        <v>27</v>
      </c>
      <c r="D22" s="4">
        <f>SUM(D3:D21)</f>
        <v>3277050</v>
      </c>
      <c r="E22" s="4">
        <f>SUM(E16:E21)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2:20" x14ac:dyDescent="0.55000000000000004">
      <c r="B23" s="2">
        <v>15</v>
      </c>
      <c r="C23" s="2" t="s">
        <v>28</v>
      </c>
      <c r="D23" s="4"/>
      <c r="E23" s="4">
        <f>E15-D22</f>
        <v>1534449.9999999991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2:20" x14ac:dyDescent="0.55000000000000004">
      <c r="B24" s="2">
        <v>16</v>
      </c>
      <c r="C24" s="2" t="s">
        <v>29</v>
      </c>
      <c r="D24" s="4"/>
      <c r="E24" s="4">
        <f>D41</f>
        <v>151666.66666666666</v>
      </c>
      <c r="F24" s="5" t="s">
        <v>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2:20" x14ac:dyDescent="0.55000000000000004">
      <c r="B25" s="2">
        <v>17</v>
      </c>
      <c r="C25" s="2" t="s">
        <v>31</v>
      </c>
      <c r="D25" s="4"/>
      <c r="E25" s="4">
        <v>300000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2:20" x14ac:dyDescent="0.55000000000000004">
      <c r="B26" s="2">
        <v>18</v>
      </c>
      <c r="C26" s="2" t="s">
        <v>32</v>
      </c>
      <c r="D26" s="4"/>
      <c r="E26" s="4">
        <f>E23-E24-E25</f>
        <v>1082783.3333333323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2:20" x14ac:dyDescent="0.55000000000000004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2:20" ht="22.5" x14ac:dyDescent="0.55000000000000004">
      <c r="B28" s="2"/>
      <c r="C28" s="3" t="s">
        <v>59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2:20" x14ac:dyDescent="0.55000000000000004">
      <c r="B29" s="2">
        <v>1</v>
      </c>
      <c r="C29" s="2" t="s">
        <v>33</v>
      </c>
      <c r="D29" s="4">
        <v>1500000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2:20" x14ac:dyDescent="0.55000000000000004">
      <c r="B30" s="2">
        <v>3</v>
      </c>
      <c r="C30" s="2" t="s">
        <v>36</v>
      </c>
      <c r="D30" s="4">
        <v>500000</v>
      </c>
      <c r="E30" s="2"/>
    </row>
    <row r="31" spans="2:20" x14ac:dyDescent="0.55000000000000004">
      <c r="B31" s="2">
        <v>4</v>
      </c>
      <c r="C31" s="2" t="s">
        <v>37</v>
      </c>
      <c r="D31" s="4">
        <v>2000000</v>
      </c>
      <c r="E31" s="2"/>
    </row>
    <row r="32" spans="2:20" x14ac:dyDescent="0.55000000000000004">
      <c r="B32" s="2">
        <v>5</v>
      </c>
      <c r="C32" s="2" t="s">
        <v>38</v>
      </c>
      <c r="D32" s="4">
        <v>1000000</v>
      </c>
      <c r="E32" s="2"/>
    </row>
    <row r="33" spans="2:20" x14ac:dyDescent="0.55000000000000004">
      <c r="B33" s="2">
        <v>6</v>
      </c>
      <c r="C33" s="2" t="s">
        <v>39</v>
      </c>
      <c r="D33" s="4">
        <v>1000000</v>
      </c>
      <c r="E33" s="2"/>
    </row>
    <row r="34" spans="2:20" x14ac:dyDescent="0.55000000000000004">
      <c r="B34" s="2">
        <v>7</v>
      </c>
      <c r="C34" s="2" t="s">
        <v>40</v>
      </c>
      <c r="D34" s="4">
        <v>1000000</v>
      </c>
      <c r="E34" s="2"/>
    </row>
    <row r="35" spans="2:20" ht="20" x14ac:dyDescent="0.55000000000000004">
      <c r="B35" s="2">
        <v>8</v>
      </c>
      <c r="C35" s="11" t="s">
        <v>61</v>
      </c>
      <c r="D35" s="12">
        <f>SUM(D29:D34)</f>
        <v>7000000</v>
      </c>
      <c r="E35" s="2"/>
      <c r="F35" s="13">
        <v>1.3</v>
      </c>
    </row>
    <row r="36" spans="2:20" ht="20" x14ac:dyDescent="0.55000000000000004">
      <c r="B36" s="2"/>
      <c r="C36" s="11"/>
      <c r="D36" s="12"/>
      <c r="E36" s="2"/>
      <c r="F36" s="13"/>
    </row>
    <row r="37" spans="2:20" ht="22.5" x14ac:dyDescent="0.55000000000000004">
      <c r="B37" s="2"/>
      <c r="C37" s="3" t="s">
        <v>60</v>
      </c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2:20" ht="36" x14ac:dyDescent="0.55000000000000004">
      <c r="B38" s="2">
        <v>2</v>
      </c>
      <c r="C38" s="2" t="s">
        <v>34</v>
      </c>
      <c r="D38" s="4">
        <f>V14*F38</f>
        <v>4811499.9999999991</v>
      </c>
      <c r="E38" s="6" t="s">
        <v>35</v>
      </c>
      <c r="F38">
        <v>2</v>
      </c>
    </row>
    <row r="39" spans="2:20" ht="20" x14ac:dyDescent="0.55000000000000004">
      <c r="B39" s="2"/>
      <c r="C39" s="11" t="s">
        <v>27</v>
      </c>
      <c r="D39" s="12">
        <f>D35+D38</f>
        <v>11811500</v>
      </c>
      <c r="E39" s="2"/>
      <c r="F39" s="13"/>
    </row>
    <row r="40" spans="2:20" ht="20" x14ac:dyDescent="0.55000000000000004">
      <c r="B40" s="2"/>
      <c r="C40" s="11"/>
      <c r="D40" s="12"/>
      <c r="E40" s="2"/>
      <c r="F40" s="13"/>
    </row>
    <row r="41" spans="2:20" x14ac:dyDescent="0.55000000000000004">
      <c r="B41" s="2">
        <v>9</v>
      </c>
      <c r="C41" s="14" t="s">
        <v>41</v>
      </c>
      <c r="D41" s="4">
        <f>D35*F35/E41</f>
        <v>151666.66666666666</v>
      </c>
      <c r="E41" s="2">
        <v>60</v>
      </c>
      <c r="F41" s="5">
        <f>D41*(E43/(E43+E44))</f>
        <v>101111.11111111109</v>
      </c>
      <c r="G41" s="15">
        <f>D41-F41</f>
        <v>50555.555555555562</v>
      </c>
      <c r="J41" t="s">
        <v>42</v>
      </c>
    </row>
    <row r="42" spans="2:20" x14ac:dyDescent="0.55000000000000004">
      <c r="B42" s="2"/>
      <c r="C42" s="2"/>
      <c r="D42" s="4"/>
      <c r="E42" s="2"/>
      <c r="F42" t="s">
        <v>43</v>
      </c>
      <c r="G42" t="s">
        <v>44</v>
      </c>
    </row>
    <row r="43" spans="2:20" x14ac:dyDescent="0.55000000000000004">
      <c r="B43" s="16">
        <v>10</v>
      </c>
      <c r="C43" s="16" t="s">
        <v>43</v>
      </c>
      <c r="D43" s="4"/>
      <c r="E43" s="4">
        <v>8000000</v>
      </c>
    </row>
    <row r="44" spans="2:20" x14ac:dyDescent="0.55000000000000004">
      <c r="B44" s="16">
        <v>11</v>
      </c>
      <c r="C44" s="16" t="s">
        <v>45</v>
      </c>
      <c r="D44" s="2"/>
      <c r="E44" s="12">
        <v>4000000</v>
      </c>
    </row>
  </sheetData>
  <phoneticPr fontId="2"/>
  <pageMargins left="0.25" right="0.25" top="0.75" bottom="0.75" header="0.3" footer="0.3"/>
  <pageSetup paperSize="9" scale="69" orientation="portrait" horizontalDpi="4294967293" verticalDpi="0" r:id="rId1"/>
  <headerFooter>
    <oddHeader>&amp;C&amp;F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8EDB-CB5B-480A-95B6-AD4F38661D8F}">
  <sheetPr>
    <pageSetUpPr fitToPage="1"/>
  </sheetPr>
  <dimension ref="B1:W44"/>
  <sheetViews>
    <sheetView topLeftCell="A7" zoomScaleNormal="100" workbookViewId="0">
      <selection activeCell="E26" sqref="E26"/>
    </sheetView>
  </sheetViews>
  <sheetFormatPr defaultRowHeight="18" x14ac:dyDescent="0.55000000000000004"/>
  <cols>
    <col min="1" max="1" width="0.9140625" customWidth="1"/>
    <col min="2" max="2" width="4.58203125" customWidth="1"/>
    <col min="3" max="3" width="18.5" customWidth="1"/>
    <col min="4" max="5" width="13.4140625" customWidth="1"/>
    <col min="6" max="21" width="7.6640625" customWidth="1"/>
    <col min="22" max="22" width="7.6640625" style="1" customWidth="1"/>
  </cols>
  <sheetData>
    <row r="1" spans="2:23" ht="7.5" customHeight="1" x14ac:dyDescent="0.55000000000000004"/>
    <row r="2" spans="2:23" ht="22.5" x14ac:dyDescent="0.55000000000000004">
      <c r="B2" s="2" t="s">
        <v>0</v>
      </c>
      <c r="C2" s="3" t="s">
        <v>1</v>
      </c>
      <c r="D2" s="2" t="s">
        <v>2</v>
      </c>
      <c r="E2" s="2" t="s">
        <v>3</v>
      </c>
    </row>
    <row r="3" spans="2:23" x14ac:dyDescent="0.55000000000000004">
      <c r="B3" s="2">
        <v>1</v>
      </c>
      <c r="C3" s="2" t="s">
        <v>4</v>
      </c>
      <c r="D3" s="4">
        <v>172800</v>
      </c>
      <c r="E3" s="4"/>
      <c r="F3" s="5"/>
      <c r="G3" s="5"/>
      <c r="H3" s="5"/>
      <c r="I3" s="5"/>
      <c r="J3" s="5"/>
      <c r="K3" s="5"/>
      <c r="L3" s="5"/>
      <c r="M3" s="5" t="s">
        <v>75</v>
      </c>
      <c r="N3" s="5"/>
      <c r="O3" s="5"/>
      <c r="P3" s="5"/>
      <c r="Q3" s="5"/>
      <c r="R3" s="5"/>
      <c r="S3" s="5"/>
      <c r="T3" s="5"/>
    </row>
    <row r="4" spans="2:23" x14ac:dyDescent="0.55000000000000004">
      <c r="B4" s="2">
        <v>2</v>
      </c>
      <c r="C4" s="2" t="s">
        <v>5</v>
      </c>
      <c r="D4" s="4">
        <v>100000</v>
      </c>
      <c r="E4" s="4"/>
      <c r="F4" s="5" t="s">
        <v>46</v>
      </c>
      <c r="G4" s="5" t="s">
        <v>47</v>
      </c>
      <c r="H4" s="5" t="s">
        <v>48</v>
      </c>
      <c r="I4" s="5" t="s">
        <v>49</v>
      </c>
      <c r="J4" s="17" t="s">
        <v>24</v>
      </c>
      <c r="L4" s="5"/>
      <c r="M4" s="5" t="s">
        <v>76</v>
      </c>
      <c r="N4" s="5"/>
      <c r="O4" s="5"/>
      <c r="P4" s="5"/>
      <c r="Q4" s="5"/>
      <c r="R4" s="5"/>
      <c r="S4" s="5"/>
      <c r="T4" s="5"/>
    </row>
    <row r="5" spans="2:23" x14ac:dyDescent="0.55000000000000004">
      <c r="B5" s="2">
        <v>3</v>
      </c>
      <c r="C5" s="2" t="s">
        <v>56</v>
      </c>
      <c r="D5" s="4">
        <f>SUM(F5:J5)</f>
        <v>408500</v>
      </c>
      <c r="E5" s="4"/>
      <c r="F5" s="5">
        <v>110000</v>
      </c>
      <c r="G5" s="5">
        <v>100000</v>
      </c>
      <c r="H5" s="5">
        <v>110000</v>
      </c>
      <c r="I5" s="5">
        <v>38500</v>
      </c>
      <c r="J5" s="17">
        <v>50000</v>
      </c>
      <c r="L5" s="5"/>
      <c r="M5" s="5"/>
      <c r="N5" s="5"/>
      <c r="O5" s="5"/>
      <c r="P5" s="5"/>
      <c r="Q5" s="5"/>
      <c r="R5" s="5"/>
      <c r="S5" s="5"/>
      <c r="T5" s="5"/>
    </row>
    <row r="6" spans="2:23" x14ac:dyDescent="0.55000000000000004">
      <c r="B6" s="2">
        <v>4</v>
      </c>
      <c r="C6" s="2" t="s">
        <v>6</v>
      </c>
      <c r="D6" s="4">
        <v>10000</v>
      </c>
      <c r="E6" s="4"/>
      <c r="F6" s="5"/>
      <c r="G6" s="5"/>
      <c r="H6" s="5"/>
      <c r="I6" s="5"/>
      <c r="J6" s="22" t="s">
        <v>92</v>
      </c>
      <c r="K6" s="22" t="s">
        <v>92</v>
      </c>
      <c r="L6" s="22" t="s">
        <v>92</v>
      </c>
      <c r="M6" s="5"/>
      <c r="N6" s="5"/>
      <c r="O6" s="5"/>
      <c r="P6" s="5"/>
      <c r="Q6" s="5"/>
      <c r="R6" s="5"/>
      <c r="S6" s="22" t="s">
        <v>100</v>
      </c>
      <c r="T6" s="5"/>
    </row>
    <row r="7" spans="2:23" x14ac:dyDescent="0.55000000000000004">
      <c r="B7" s="2">
        <v>4</v>
      </c>
      <c r="C7" s="2" t="s">
        <v>57</v>
      </c>
      <c r="D7" s="4"/>
      <c r="E7" s="4"/>
      <c r="F7" s="18" t="s">
        <v>7</v>
      </c>
      <c r="G7" s="19" t="s">
        <v>8</v>
      </c>
      <c r="H7" s="19" t="s">
        <v>52</v>
      </c>
      <c r="I7" s="19" t="s">
        <v>51</v>
      </c>
      <c r="J7" s="23" t="s">
        <v>9</v>
      </c>
      <c r="K7" s="23" t="s">
        <v>10</v>
      </c>
      <c r="L7" s="23" t="s">
        <v>11</v>
      </c>
      <c r="M7" s="19" t="s">
        <v>12</v>
      </c>
      <c r="N7" s="19" t="s">
        <v>13</v>
      </c>
      <c r="O7" s="19" t="s">
        <v>54</v>
      </c>
      <c r="P7" s="19" t="s">
        <v>14</v>
      </c>
      <c r="Q7" s="19" t="s">
        <v>53</v>
      </c>
      <c r="R7" s="19" t="s">
        <v>50</v>
      </c>
      <c r="S7" s="23" t="s">
        <v>99</v>
      </c>
      <c r="T7" s="19"/>
      <c r="U7" s="19" t="s">
        <v>15</v>
      </c>
      <c r="V7" s="20"/>
      <c r="W7" s="20"/>
    </row>
    <row r="8" spans="2:23" x14ac:dyDescent="0.55000000000000004">
      <c r="B8" s="2"/>
      <c r="C8" s="2" t="s">
        <v>16</v>
      </c>
      <c r="D8" s="4"/>
      <c r="E8" s="4"/>
      <c r="F8" s="21">
        <v>2000</v>
      </c>
      <c r="G8" s="21">
        <v>3000</v>
      </c>
      <c r="H8" s="21">
        <v>3000</v>
      </c>
      <c r="I8" s="21">
        <v>3000</v>
      </c>
      <c r="J8" s="21">
        <v>30000</v>
      </c>
      <c r="K8" s="21">
        <v>40000</v>
      </c>
      <c r="L8" s="21">
        <v>5000</v>
      </c>
      <c r="M8" s="21">
        <v>8000</v>
      </c>
      <c r="N8" s="21">
        <v>4000</v>
      </c>
      <c r="O8" s="21">
        <v>3000</v>
      </c>
      <c r="P8" s="21">
        <v>2500</v>
      </c>
      <c r="Q8" s="21">
        <v>2500</v>
      </c>
      <c r="R8" s="21">
        <v>700</v>
      </c>
      <c r="S8" s="21">
        <v>30000</v>
      </c>
      <c r="T8" s="21"/>
      <c r="U8" s="21">
        <v>5000</v>
      </c>
    </row>
    <row r="9" spans="2:23" x14ac:dyDescent="0.55000000000000004">
      <c r="B9" s="2"/>
      <c r="C9" s="2" t="s">
        <v>17</v>
      </c>
      <c r="D9" s="4"/>
      <c r="E9" s="4"/>
      <c r="F9" s="21">
        <v>50</v>
      </c>
      <c r="G9" s="21">
        <v>20</v>
      </c>
      <c r="H9" s="21">
        <v>20</v>
      </c>
      <c r="I9" s="21">
        <v>15</v>
      </c>
      <c r="J9" s="21">
        <v>10</v>
      </c>
      <c r="K9" s="21">
        <v>10</v>
      </c>
      <c r="L9" s="21">
        <v>20</v>
      </c>
      <c r="M9" s="21">
        <v>8</v>
      </c>
      <c r="N9" s="21">
        <v>10</v>
      </c>
      <c r="O9" s="21">
        <v>25</v>
      </c>
      <c r="P9" s="21">
        <v>30</v>
      </c>
      <c r="Q9" s="21">
        <v>20</v>
      </c>
      <c r="R9" s="21">
        <v>80</v>
      </c>
      <c r="S9" s="21">
        <v>10</v>
      </c>
      <c r="T9" s="21"/>
      <c r="U9" s="21">
        <v>10</v>
      </c>
    </row>
    <row r="10" spans="2:23" x14ac:dyDescent="0.55000000000000004">
      <c r="B10" s="2"/>
      <c r="C10" s="2" t="s">
        <v>18</v>
      </c>
      <c r="D10" s="4">
        <f>SUM($F10:$U10)</f>
        <v>1775000</v>
      </c>
      <c r="E10" s="4"/>
      <c r="F10" s="21">
        <f>F8*F9</f>
        <v>100000</v>
      </c>
      <c r="G10" s="21">
        <f t="shared" ref="G10:U10" si="0">G8*G9</f>
        <v>60000</v>
      </c>
      <c r="H10" s="21">
        <f t="shared" si="0"/>
        <v>60000</v>
      </c>
      <c r="I10" s="21">
        <f t="shared" si="0"/>
        <v>45000</v>
      </c>
      <c r="J10" s="21">
        <f t="shared" si="0"/>
        <v>300000</v>
      </c>
      <c r="K10" s="21">
        <f t="shared" si="0"/>
        <v>400000</v>
      </c>
      <c r="L10" s="21">
        <f t="shared" si="0"/>
        <v>100000</v>
      </c>
      <c r="M10" s="21">
        <f t="shared" si="0"/>
        <v>64000</v>
      </c>
      <c r="N10" s="21">
        <f t="shared" si="0"/>
        <v>40000</v>
      </c>
      <c r="O10" s="21">
        <f t="shared" si="0"/>
        <v>75000</v>
      </c>
      <c r="P10" s="21">
        <f t="shared" si="0"/>
        <v>75000</v>
      </c>
      <c r="Q10" s="21">
        <f t="shared" si="0"/>
        <v>50000</v>
      </c>
      <c r="R10" s="21">
        <f t="shared" si="0"/>
        <v>56000</v>
      </c>
      <c r="S10" s="21">
        <f t="shared" si="0"/>
        <v>300000</v>
      </c>
      <c r="T10" s="21"/>
      <c r="U10" s="21">
        <f t="shared" si="0"/>
        <v>50000</v>
      </c>
    </row>
    <row r="11" spans="2:23" ht="36" x14ac:dyDescent="0.55000000000000004">
      <c r="B11" s="2">
        <v>5</v>
      </c>
      <c r="C11" s="6" t="s">
        <v>19</v>
      </c>
      <c r="D11" s="4">
        <f>SUM(F11:U11)</f>
        <v>53250</v>
      </c>
      <c r="E11" s="4"/>
      <c r="F11" s="21">
        <f>F10*$V11</f>
        <v>3000</v>
      </c>
      <c r="G11" s="21">
        <f>G10*$V11</f>
        <v>1800</v>
      </c>
      <c r="H11" s="21">
        <f t="shared" ref="H11:I11" si="1">H10*$V11</f>
        <v>1800</v>
      </c>
      <c r="I11" s="21">
        <f t="shared" si="1"/>
        <v>1350</v>
      </c>
      <c r="J11" s="21">
        <f t="shared" ref="J11:P11" si="2">J10*$V11</f>
        <v>9000</v>
      </c>
      <c r="K11" s="21">
        <f t="shared" si="2"/>
        <v>12000</v>
      </c>
      <c r="L11" s="21">
        <f t="shared" si="2"/>
        <v>3000</v>
      </c>
      <c r="M11" s="21">
        <f t="shared" si="2"/>
        <v>1920</v>
      </c>
      <c r="N11" s="21">
        <f t="shared" si="2"/>
        <v>1200</v>
      </c>
      <c r="O11" s="21">
        <f t="shared" si="2"/>
        <v>2250</v>
      </c>
      <c r="P11" s="21">
        <f t="shared" si="2"/>
        <v>2250</v>
      </c>
      <c r="Q11" s="21">
        <f t="shared" ref="Q11:S11" si="3">Q10*$V11</f>
        <v>1500</v>
      </c>
      <c r="R11" s="21">
        <f t="shared" si="3"/>
        <v>1680</v>
      </c>
      <c r="S11" s="21">
        <f t="shared" si="3"/>
        <v>9000</v>
      </c>
      <c r="T11" s="21"/>
      <c r="U11" s="21">
        <f>U10*$V11</f>
        <v>1500</v>
      </c>
      <c r="V11" s="1">
        <v>0.03</v>
      </c>
    </row>
    <row r="12" spans="2:23" ht="36" x14ac:dyDescent="0.55000000000000004">
      <c r="B12" s="2">
        <v>6</v>
      </c>
      <c r="C12" s="6" t="s">
        <v>55</v>
      </c>
      <c r="D12" s="4">
        <v>400000</v>
      </c>
      <c r="E12" s="4"/>
      <c r="F12" s="21">
        <f>$D12*(F10/SUM($F10:$U10))</f>
        <v>22535.211267605635</v>
      </c>
      <c r="G12" s="21">
        <f>$D12*(G10/SUM($F10:$U10))</f>
        <v>13521.126760563378</v>
      </c>
      <c r="H12" s="21">
        <f t="shared" ref="H12:I12" si="4">$D12*(H10/SUM($F10:$U10))</f>
        <v>13521.126760563378</v>
      </c>
      <c r="I12" s="21">
        <f t="shared" si="4"/>
        <v>10140.845070422536</v>
      </c>
      <c r="J12" s="21">
        <f t="shared" ref="J12:P12" si="5">$D12*(J10/SUM($F10:$U10))</f>
        <v>67605.633802816898</v>
      </c>
      <c r="K12" s="21">
        <f t="shared" si="5"/>
        <v>90140.84507042254</v>
      </c>
      <c r="L12" s="21">
        <f t="shared" si="5"/>
        <v>22535.211267605635</v>
      </c>
      <c r="M12" s="21">
        <f t="shared" si="5"/>
        <v>14422.535211267606</v>
      </c>
      <c r="N12" s="21">
        <f t="shared" si="5"/>
        <v>9014.0845070422547</v>
      </c>
      <c r="O12" s="21">
        <f t="shared" si="5"/>
        <v>16901.408450704224</v>
      </c>
      <c r="P12" s="21">
        <f t="shared" si="5"/>
        <v>16901.408450704224</v>
      </c>
      <c r="Q12" s="21">
        <f t="shared" ref="Q12:S12" si="6">$D12*(Q10/SUM($F10:$U10))</f>
        <v>11267.605633802817</v>
      </c>
      <c r="R12" s="21">
        <f t="shared" si="6"/>
        <v>12619.718309859154</v>
      </c>
      <c r="S12" s="21">
        <f t="shared" si="6"/>
        <v>67605.633802816898</v>
      </c>
      <c r="T12" s="21"/>
      <c r="U12" s="21">
        <f>$D12*(U10/SUM($F10:$U10))</f>
        <v>11267.605633802817</v>
      </c>
      <c r="V12" s="7">
        <f>SUM(F12:U12)</f>
        <v>400000.00000000006</v>
      </c>
    </row>
    <row r="13" spans="2:23" ht="36" x14ac:dyDescent="0.55000000000000004">
      <c r="B13" s="2">
        <v>7</v>
      </c>
      <c r="C13" s="6" t="s">
        <v>20</v>
      </c>
      <c r="D13" s="4">
        <f>SUM($F13:$U13)</f>
        <v>177500</v>
      </c>
      <c r="E13" s="4"/>
      <c r="F13" s="21">
        <f>F10*$V13</f>
        <v>10000</v>
      </c>
      <c r="G13" s="21">
        <f>G10*$V13</f>
        <v>6000</v>
      </c>
      <c r="H13" s="21">
        <f t="shared" ref="H13:I13" si="7">H10*$V13</f>
        <v>6000</v>
      </c>
      <c r="I13" s="21">
        <f t="shared" si="7"/>
        <v>4500</v>
      </c>
      <c r="J13" s="21">
        <f t="shared" ref="J13:P13" si="8">J10*$V13</f>
        <v>30000</v>
      </c>
      <c r="K13" s="21">
        <f t="shared" si="8"/>
        <v>40000</v>
      </c>
      <c r="L13" s="21">
        <f t="shared" si="8"/>
        <v>10000</v>
      </c>
      <c r="M13" s="21">
        <f t="shared" si="8"/>
        <v>6400</v>
      </c>
      <c r="N13" s="21">
        <f t="shared" si="8"/>
        <v>4000</v>
      </c>
      <c r="O13" s="21">
        <f t="shared" si="8"/>
        <v>7500</v>
      </c>
      <c r="P13" s="21">
        <f t="shared" si="8"/>
        <v>7500</v>
      </c>
      <c r="Q13" s="21">
        <f t="shared" ref="Q13:S13" si="9">Q10*$V13</f>
        <v>5000</v>
      </c>
      <c r="R13" s="21">
        <f t="shared" si="9"/>
        <v>5600</v>
      </c>
      <c r="S13" s="21">
        <f t="shared" si="9"/>
        <v>30000</v>
      </c>
      <c r="T13" s="21"/>
      <c r="U13" s="21">
        <f>U10*$V13</f>
        <v>5000</v>
      </c>
      <c r="V13" s="1">
        <v>0.1</v>
      </c>
    </row>
    <row r="14" spans="2:23" x14ac:dyDescent="0.55000000000000004">
      <c r="B14" s="2">
        <v>8</v>
      </c>
      <c r="C14" s="8" t="s">
        <v>21</v>
      </c>
      <c r="D14" s="4"/>
      <c r="E14" s="4"/>
      <c r="F14" s="21">
        <f>SUM(F10:F13)</f>
        <v>135535.21126760563</v>
      </c>
      <c r="G14" s="21">
        <f t="shared" ref="G14:U14" si="10">SUM(G10:G13)</f>
        <v>81321.126760563377</v>
      </c>
      <c r="H14" s="21">
        <f t="shared" si="10"/>
        <v>81321.126760563377</v>
      </c>
      <c r="I14" s="21">
        <f t="shared" si="10"/>
        <v>60990.84507042254</v>
      </c>
      <c r="J14" s="21">
        <f t="shared" si="10"/>
        <v>406605.63380281691</v>
      </c>
      <c r="K14" s="21">
        <f t="shared" si="10"/>
        <v>542140.84507042251</v>
      </c>
      <c r="L14" s="21">
        <f t="shared" si="10"/>
        <v>135535.21126760563</v>
      </c>
      <c r="M14" s="21">
        <f t="shared" si="10"/>
        <v>86742.535211267605</v>
      </c>
      <c r="N14" s="21">
        <f t="shared" si="10"/>
        <v>54214.084507042251</v>
      </c>
      <c r="O14" s="21">
        <f t="shared" si="10"/>
        <v>101651.40845070423</v>
      </c>
      <c r="P14" s="21">
        <f t="shared" si="10"/>
        <v>101651.40845070423</v>
      </c>
      <c r="Q14" s="21">
        <f t="shared" si="10"/>
        <v>67767.605633802814</v>
      </c>
      <c r="R14" s="21">
        <f t="shared" si="10"/>
        <v>75899.718309859149</v>
      </c>
      <c r="S14" s="21">
        <f t="shared" si="10"/>
        <v>406605.63380281691</v>
      </c>
      <c r="T14" s="21"/>
      <c r="U14" s="21">
        <f t="shared" si="10"/>
        <v>67767.605633802814</v>
      </c>
      <c r="V14" s="7">
        <f>SUM(F14:U14)</f>
        <v>2405749.9999999995</v>
      </c>
    </row>
    <row r="15" spans="2:23" ht="36" x14ac:dyDescent="0.55000000000000004">
      <c r="B15" s="2">
        <v>9</v>
      </c>
      <c r="C15" s="9" t="s">
        <v>58</v>
      </c>
      <c r="D15" s="4"/>
      <c r="E15" s="10">
        <f>SUM(F15:U15)</f>
        <v>4811499.9999999991</v>
      </c>
      <c r="F15" s="21">
        <f>F14/$V15</f>
        <v>271070.42253521126</v>
      </c>
      <c r="G15" s="21">
        <f>G14/$V15</f>
        <v>162642.25352112675</v>
      </c>
      <c r="H15" s="21">
        <f t="shared" ref="H15:I15" si="11">H14/$V15</f>
        <v>162642.25352112675</v>
      </c>
      <c r="I15" s="21">
        <f t="shared" si="11"/>
        <v>121981.69014084508</v>
      </c>
      <c r="J15" s="21">
        <f t="shared" ref="J15:P15" si="12">J14/$V15</f>
        <v>813211.26760563382</v>
      </c>
      <c r="K15" s="38">
        <f t="shared" si="12"/>
        <v>1084281.690140845</v>
      </c>
      <c r="L15" s="21">
        <f t="shared" si="12"/>
        <v>271070.42253521126</v>
      </c>
      <c r="M15" s="21">
        <f t="shared" si="12"/>
        <v>173485.07042253521</v>
      </c>
      <c r="N15" s="21">
        <f t="shared" si="12"/>
        <v>108428.1690140845</v>
      </c>
      <c r="O15" s="21">
        <f t="shared" si="12"/>
        <v>203302.81690140846</v>
      </c>
      <c r="P15" s="21">
        <f t="shared" si="12"/>
        <v>203302.81690140846</v>
      </c>
      <c r="Q15" s="21">
        <f t="shared" ref="Q15:S15" si="13">Q14/$V15</f>
        <v>135535.21126760563</v>
      </c>
      <c r="R15" s="21">
        <f t="shared" si="13"/>
        <v>151799.4366197183</v>
      </c>
      <c r="S15" s="21">
        <f t="shared" si="13"/>
        <v>813211.26760563382</v>
      </c>
      <c r="T15" s="21"/>
      <c r="U15" s="21">
        <f>U14/$V15</f>
        <v>135535.21126760563</v>
      </c>
      <c r="V15" s="1">
        <v>0.5</v>
      </c>
    </row>
    <row r="16" spans="2:23" x14ac:dyDescent="0.55000000000000004">
      <c r="B16" s="2"/>
      <c r="C16" s="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0" x14ac:dyDescent="0.55000000000000004">
      <c r="B17" s="2">
        <v>10</v>
      </c>
      <c r="C17" s="2" t="s">
        <v>22</v>
      </c>
      <c r="D17" s="4">
        <v>50000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2:20" x14ac:dyDescent="0.55000000000000004">
      <c r="B18" s="2">
        <v>11</v>
      </c>
      <c r="C18" s="2" t="s">
        <v>23</v>
      </c>
      <c r="D18" s="4">
        <f>'2018-１月'!D18</f>
        <v>10000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2:20" x14ac:dyDescent="0.55000000000000004">
      <c r="B19" s="2">
        <v>12</v>
      </c>
      <c r="C19" s="2" t="s">
        <v>24</v>
      </c>
      <c r="D19" s="4">
        <v>100000</v>
      </c>
      <c r="E19" s="4"/>
      <c r="F19" s="5" t="s">
        <v>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2:20" x14ac:dyDescent="0.55000000000000004">
      <c r="B20" s="2">
        <v>13</v>
      </c>
      <c r="C20" s="2" t="s">
        <v>26</v>
      </c>
      <c r="D20" s="4">
        <v>20000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2:20" x14ac:dyDescent="0.55000000000000004">
      <c r="B21" s="2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2:20" x14ac:dyDescent="0.55000000000000004">
      <c r="B22" s="2">
        <v>14</v>
      </c>
      <c r="C22" s="2" t="s">
        <v>27</v>
      </c>
      <c r="D22" s="4">
        <f>SUM(D3:D21)</f>
        <v>3277050</v>
      </c>
      <c r="E22" s="4">
        <f>SUM(E16:E21)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2:20" x14ac:dyDescent="0.55000000000000004">
      <c r="B23" s="2">
        <v>15</v>
      </c>
      <c r="C23" s="2" t="s">
        <v>28</v>
      </c>
      <c r="D23" s="4"/>
      <c r="E23" s="4">
        <f>E15-D22</f>
        <v>1534449.9999999991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2:20" x14ac:dyDescent="0.55000000000000004">
      <c r="B24" s="2">
        <v>16</v>
      </c>
      <c r="C24" s="2" t="s">
        <v>29</v>
      </c>
      <c r="D24" s="4"/>
      <c r="E24" s="4">
        <f>D41</f>
        <v>151666.66666666666</v>
      </c>
      <c r="F24" s="5" t="s">
        <v>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2:20" x14ac:dyDescent="0.55000000000000004">
      <c r="B25" s="2">
        <v>17</v>
      </c>
      <c r="C25" s="2" t="s">
        <v>31</v>
      </c>
      <c r="D25" s="4"/>
      <c r="E25" s="4">
        <v>300000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2:20" x14ac:dyDescent="0.55000000000000004">
      <c r="B26" s="2">
        <v>18</v>
      </c>
      <c r="C26" s="2" t="s">
        <v>32</v>
      </c>
      <c r="D26" s="4"/>
      <c r="E26" s="4">
        <f>E23-E24-E25</f>
        <v>1082783.3333333323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2:20" x14ac:dyDescent="0.55000000000000004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2:20" ht="22.5" x14ac:dyDescent="0.55000000000000004">
      <c r="B28" s="2"/>
      <c r="C28" s="3" t="s">
        <v>59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2:20" x14ac:dyDescent="0.55000000000000004">
      <c r="B29" s="2">
        <v>1</v>
      </c>
      <c r="C29" s="2" t="s">
        <v>33</v>
      </c>
      <c r="D29" s="4">
        <v>1500000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2:20" x14ac:dyDescent="0.55000000000000004">
      <c r="B30" s="2">
        <v>3</v>
      </c>
      <c r="C30" s="2" t="s">
        <v>36</v>
      </c>
      <c r="D30" s="4">
        <v>500000</v>
      </c>
      <c r="E30" s="2"/>
    </row>
    <row r="31" spans="2:20" x14ac:dyDescent="0.55000000000000004">
      <c r="B31" s="2">
        <v>4</v>
      </c>
      <c r="C31" s="2" t="s">
        <v>37</v>
      </c>
      <c r="D31" s="4">
        <v>2000000</v>
      </c>
      <c r="E31" s="2"/>
    </row>
    <row r="32" spans="2:20" x14ac:dyDescent="0.55000000000000004">
      <c r="B32" s="2">
        <v>5</v>
      </c>
      <c r="C32" s="2" t="s">
        <v>38</v>
      </c>
      <c r="D32" s="4">
        <v>1000000</v>
      </c>
      <c r="E32" s="2"/>
    </row>
    <row r="33" spans="2:20" x14ac:dyDescent="0.55000000000000004">
      <c r="B33" s="2">
        <v>6</v>
      </c>
      <c r="C33" s="2" t="s">
        <v>39</v>
      </c>
      <c r="D33" s="4">
        <v>1000000</v>
      </c>
      <c r="E33" s="2"/>
    </row>
    <row r="34" spans="2:20" x14ac:dyDescent="0.55000000000000004">
      <c r="B34" s="2">
        <v>7</v>
      </c>
      <c r="C34" s="2" t="s">
        <v>40</v>
      </c>
      <c r="D34" s="4">
        <v>1000000</v>
      </c>
      <c r="E34" s="2"/>
    </row>
    <row r="35" spans="2:20" ht="20" x14ac:dyDescent="0.55000000000000004">
      <c r="B35" s="2">
        <v>8</v>
      </c>
      <c r="C35" s="11" t="s">
        <v>61</v>
      </c>
      <c r="D35" s="12">
        <f>SUM(D29:D34)</f>
        <v>7000000</v>
      </c>
      <c r="E35" s="2"/>
      <c r="F35" s="13">
        <v>1.3</v>
      </c>
    </row>
    <row r="36" spans="2:20" ht="20" x14ac:dyDescent="0.55000000000000004">
      <c r="B36" s="2"/>
      <c r="C36" s="11"/>
      <c r="D36" s="12"/>
      <c r="E36" s="2"/>
      <c r="F36" s="13"/>
    </row>
    <row r="37" spans="2:20" ht="22.5" x14ac:dyDescent="0.55000000000000004">
      <c r="B37" s="2"/>
      <c r="C37" s="3" t="s">
        <v>60</v>
      </c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2:20" ht="36" x14ac:dyDescent="0.55000000000000004">
      <c r="B38" s="2">
        <v>2</v>
      </c>
      <c r="C38" s="2" t="s">
        <v>34</v>
      </c>
      <c r="D38" s="4">
        <f>V14*F38</f>
        <v>4811499.9999999991</v>
      </c>
      <c r="E38" s="6" t="s">
        <v>35</v>
      </c>
      <c r="F38">
        <v>2</v>
      </c>
    </row>
    <row r="39" spans="2:20" ht="20" x14ac:dyDescent="0.55000000000000004">
      <c r="B39" s="2"/>
      <c r="C39" s="11" t="s">
        <v>27</v>
      </c>
      <c r="D39" s="12">
        <f>D35+D38</f>
        <v>11811500</v>
      </c>
      <c r="E39" s="2"/>
      <c r="F39" s="13"/>
    </row>
    <row r="40" spans="2:20" ht="20" x14ac:dyDescent="0.55000000000000004">
      <c r="B40" s="2"/>
      <c r="C40" s="11"/>
      <c r="D40" s="12"/>
      <c r="E40" s="2"/>
      <c r="F40" s="13"/>
    </row>
    <row r="41" spans="2:20" x14ac:dyDescent="0.55000000000000004">
      <c r="B41" s="2">
        <v>9</v>
      </c>
      <c r="C41" s="14" t="s">
        <v>41</v>
      </c>
      <c r="D41" s="4">
        <f>D35*F35/E41</f>
        <v>151666.66666666666</v>
      </c>
      <c r="E41" s="2">
        <v>60</v>
      </c>
      <c r="F41" s="5">
        <f>D41*(E43/(E43+E44))</f>
        <v>101111.11111111109</v>
      </c>
      <c r="G41" s="15">
        <f>D41-F41</f>
        <v>50555.555555555562</v>
      </c>
      <c r="J41" t="s">
        <v>42</v>
      </c>
    </row>
    <row r="42" spans="2:20" x14ac:dyDescent="0.55000000000000004">
      <c r="B42" s="2"/>
      <c r="C42" s="2"/>
      <c r="D42" s="4"/>
      <c r="E42" s="2"/>
      <c r="F42" t="s">
        <v>43</v>
      </c>
      <c r="G42" t="s">
        <v>44</v>
      </c>
    </row>
    <row r="43" spans="2:20" x14ac:dyDescent="0.55000000000000004">
      <c r="B43" s="16">
        <v>10</v>
      </c>
      <c r="C43" s="16" t="s">
        <v>43</v>
      </c>
      <c r="D43" s="4"/>
      <c r="E43" s="4">
        <v>8000000</v>
      </c>
    </row>
    <row r="44" spans="2:20" x14ac:dyDescent="0.55000000000000004">
      <c r="B44" s="16">
        <v>11</v>
      </c>
      <c r="C44" s="16" t="s">
        <v>45</v>
      </c>
      <c r="D44" s="2"/>
      <c r="E44" s="12">
        <v>4000000</v>
      </c>
    </row>
  </sheetData>
  <phoneticPr fontId="2"/>
  <pageMargins left="0.25" right="0.25" top="0.75" bottom="0.75" header="0.3" footer="0.3"/>
  <pageSetup paperSize="9" scale="72" fitToHeight="0" orientation="landscape" horizontalDpi="4294967293" verticalDpi="0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2018年通期　収支推移</vt:lpstr>
      <vt:lpstr>2018-１月</vt:lpstr>
      <vt:lpstr>2018-2月</vt:lpstr>
      <vt:lpstr>2018-3月</vt:lpstr>
      <vt:lpstr>2018-4月</vt:lpstr>
      <vt:lpstr>2018-5月</vt:lpstr>
      <vt:lpstr>2018-6月</vt:lpstr>
      <vt:lpstr>2018-7月</vt:lpstr>
      <vt:lpstr>2018-8月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2018-02-11T22:21:03Z</cp:lastPrinted>
  <dcterms:created xsi:type="dcterms:W3CDTF">2018-01-04T11:34:22Z</dcterms:created>
  <dcterms:modified xsi:type="dcterms:W3CDTF">2018-02-11T22:21:19Z</dcterms:modified>
</cp:coreProperties>
</file>