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0_商品DB\"/>
    </mc:Choice>
  </mc:AlternateContent>
  <xr:revisionPtr revIDLastSave="0" documentId="13_ncr:1_{5E5DFEBD-4359-4EB6-8B17-784A81383BA3}" xr6:coauthVersionLast="41" xr6:coauthVersionMax="41" xr10:uidLastSave="{00000000-0000-0000-0000-000000000000}"/>
  <bookViews>
    <workbookView xWindow="1680" yWindow="130" windowWidth="17460" windowHeight="11090" activeTab="3" xr2:uid="{C2188DDD-8582-4F58-BF28-CCAD8BFED0E9}"/>
  </bookViews>
  <sheets>
    <sheet name="Ori_小物" sheetId="1" r:id="rId1"/>
    <sheet name="Ori_家具等" sheetId="2" r:id="rId2"/>
    <sheet name="Ori_小物 (2)" sheetId="3" r:id="rId3"/>
    <sheet name="Ori_家具等 (ソート" sheetId="4" r:id="rId4"/>
  </sheets>
  <externalReferences>
    <externalReference r:id="rId5"/>
  </externalReferences>
  <definedNames>
    <definedName name="_xlnm._FilterDatabase" localSheetId="3" hidden="1">'Ori_家具等 (ソート'!$B$2:$M$2</definedName>
    <definedName name="_xlnm._FilterDatabase" localSheetId="2" hidden="1">'Ori_小物 (2)'!$A$1:$AJ$1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Q75" i="3" l="1"/>
  <c r="AQ74" i="3"/>
  <c r="AQ52" i="3"/>
  <c r="AO52" i="3"/>
  <c r="AN52" i="3"/>
  <c r="S25" i="4" l="1"/>
  <c r="P25" i="4"/>
  <c r="AO49" i="3"/>
  <c r="AM49" i="3"/>
  <c r="AB49" i="3"/>
  <c r="S26" i="4" l="1"/>
  <c r="S16" i="4"/>
  <c r="S5" i="4"/>
  <c r="O5" i="4"/>
  <c r="P5" i="4" s="1"/>
  <c r="P16" i="4"/>
  <c r="AO74" i="3" l="1"/>
  <c r="AO75" i="3"/>
  <c r="AO80" i="3" l="1"/>
  <c r="AN80" i="3"/>
  <c r="I54" i="4" l="1"/>
  <c r="I53" i="4"/>
  <c r="O40" i="4" l="1"/>
  <c r="P40" i="4" s="1"/>
  <c r="O26" i="4"/>
  <c r="P26" i="4" s="1"/>
  <c r="H18" i="4" l="1"/>
  <c r="Q56" i="4" l="1"/>
  <c r="AO35" i="3" l="1"/>
  <c r="O17" i="4"/>
  <c r="P17" i="4" s="1"/>
  <c r="O48" i="4" l="1"/>
  <c r="P48" i="4" s="1"/>
  <c r="O45" i="4"/>
  <c r="P45" i="4" s="1"/>
  <c r="AO103" i="3" l="1"/>
  <c r="AO97" i="3"/>
  <c r="AO45" i="3"/>
  <c r="AO20" i="3"/>
  <c r="AO19" i="3"/>
  <c r="O53" i="4"/>
  <c r="P42" i="4"/>
  <c r="P47" i="4"/>
  <c r="O47" i="4"/>
  <c r="O28" i="4"/>
  <c r="P28" i="4" s="1"/>
  <c r="Z98" i="3" l="1"/>
  <c r="Z97" i="3"/>
  <c r="AB97" i="3" s="1"/>
  <c r="AN97" i="3" s="1"/>
  <c r="AA97" i="3"/>
  <c r="AM103" i="3"/>
  <c r="N53" i="4"/>
  <c r="AN3" i="3"/>
  <c r="AP3" i="3"/>
  <c r="AN4" i="3"/>
  <c r="AP4" i="3"/>
  <c r="AN5" i="3"/>
  <c r="AP5" i="3"/>
  <c r="AN6" i="3"/>
  <c r="AP6" i="3"/>
  <c r="AN7" i="3"/>
  <c r="AP7" i="3"/>
  <c r="AN8" i="3"/>
  <c r="AP8" i="3"/>
  <c r="AN9" i="3"/>
  <c r="AP9" i="3"/>
  <c r="AN10" i="3"/>
  <c r="AP10" i="3"/>
  <c r="AN11" i="3"/>
  <c r="AP11" i="3"/>
  <c r="AN12" i="3"/>
  <c r="AP12" i="3"/>
  <c r="AN13" i="3"/>
  <c r="AP13" i="3"/>
  <c r="AN14" i="3"/>
  <c r="AP14" i="3"/>
  <c r="AN15" i="3"/>
  <c r="AP15" i="3"/>
  <c r="AN16" i="3"/>
  <c r="AP16" i="3"/>
  <c r="AN17" i="3"/>
  <c r="AP17" i="3"/>
  <c r="AN18" i="3"/>
  <c r="AP18" i="3"/>
  <c r="AN19" i="3"/>
  <c r="AP19" i="3"/>
  <c r="AN20" i="3"/>
  <c r="AP20" i="3"/>
  <c r="AN21" i="3"/>
  <c r="AP21" i="3"/>
  <c r="AN22" i="3"/>
  <c r="AP22" i="3"/>
  <c r="AN23" i="3"/>
  <c r="AP23" i="3"/>
  <c r="AN24" i="3"/>
  <c r="AP24" i="3"/>
  <c r="AN25" i="3"/>
  <c r="AP25" i="3"/>
  <c r="AN26" i="3"/>
  <c r="AP26" i="3"/>
  <c r="AN27" i="3"/>
  <c r="AP27" i="3"/>
  <c r="AN28" i="3"/>
  <c r="AP28" i="3"/>
  <c r="AN29" i="3"/>
  <c r="AP29" i="3"/>
  <c r="AN30" i="3"/>
  <c r="AP30" i="3"/>
  <c r="AN31" i="3"/>
  <c r="AP31" i="3"/>
  <c r="AN32" i="3"/>
  <c r="AP32" i="3"/>
  <c r="AN33" i="3"/>
  <c r="AP33" i="3"/>
  <c r="AN34" i="3"/>
  <c r="AP34" i="3"/>
  <c r="AN35" i="3"/>
  <c r="AP35" i="3"/>
  <c r="AN36" i="3"/>
  <c r="AP36" i="3"/>
  <c r="AN37" i="3"/>
  <c r="AP37" i="3"/>
  <c r="AN38" i="3"/>
  <c r="AP38" i="3"/>
  <c r="AN39" i="3"/>
  <c r="AP39" i="3"/>
  <c r="AN40" i="3"/>
  <c r="AP40" i="3"/>
  <c r="AN41" i="3"/>
  <c r="AP41" i="3"/>
  <c r="AN42" i="3"/>
  <c r="AP42" i="3"/>
  <c r="AN43" i="3"/>
  <c r="AP43" i="3"/>
  <c r="AN44" i="3"/>
  <c r="AP44" i="3"/>
  <c r="AN45" i="3"/>
  <c r="AP45" i="3"/>
  <c r="AN46" i="3"/>
  <c r="AP46" i="3"/>
  <c r="AN47" i="3"/>
  <c r="AP47" i="3"/>
  <c r="AN48" i="3"/>
  <c r="AP48" i="3"/>
  <c r="AN49" i="3"/>
  <c r="AP49" i="3"/>
  <c r="AN50" i="3"/>
  <c r="AP50" i="3"/>
  <c r="AN51" i="3"/>
  <c r="AP51" i="3"/>
  <c r="AP52" i="3"/>
  <c r="AN53" i="3"/>
  <c r="AP53" i="3"/>
  <c r="AN54" i="3"/>
  <c r="AP54" i="3"/>
  <c r="AN55" i="3"/>
  <c r="AP55" i="3"/>
  <c r="AN56" i="3"/>
  <c r="AP56" i="3"/>
  <c r="AN57" i="3"/>
  <c r="AP57" i="3"/>
  <c r="AN58" i="3"/>
  <c r="AP58" i="3"/>
  <c r="AN59" i="3"/>
  <c r="AP59" i="3"/>
  <c r="AN60" i="3"/>
  <c r="AP60" i="3"/>
  <c r="AN61" i="3"/>
  <c r="AP61" i="3"/>
  <c r="AN62" i="3"/>
  <c r="AP62" i="3"/>
  <c r="AN63" i="3"/>
  <c r="AP63" i="3"/>
  <c r="AN64" i="3"/>
  <c r="AP64" i="3"/>
  <c r="AN65" i="3"/>
  <c r="AP65" i="3"/>
  <c r="AN66" i="3"/>
  <c r="AP66" i="3"/>
  <c r="AN67" i="3"/>
  <c r="AP67" i="3"/>
  <c r="AN68" i="3"/>
  <c r="AP68" i="3"/>
  <c r="AN69" i="3"/>
  <c r="AP69" i="3"/>
  <c r="AN70" i="3"/>
  <c r="AP70" i="3"/>
  <c r="AN71" i="3"/>
  <c r="AP71" i="3"/>
  <c r="AN72" i="3"/>
  <c r="AP72" i="3"/>
  <c r="AN73" i="3"/>
  <c r="AP73" i="3"/>
  <c r="AN74" i="3"/>
  <c r="AP74" i="3"/>
  <c r="AN75" i="3"/>
  <c r="AP75" i="3"/>
  <c r="AN76" i="3"/>
  <c r="AP76" i="3"/>
  <c r="AN77" i="3"/>
  <c r="AP77" i="3"/>
  <c r="AN78" i="3"/>
  <c r="AP78" i="3"/>
  <c r="AN79" i="3"/>
  <c r="AP79" i="3"/>
  <c r="AP80" i="3"/>
  <c r="AN81" i="3"/>
  <c r="AP81" i="3"/>
  <c r="AN82" i="3"/>
  <c r="AP82" i="3"/>
  <c r="AN83" i="3"/>
  <c r="AP83" i="3"/>
  <c r="AN84" i="3"/>
  <c r="AP84" i="3"/>
  <c r="AN85" i="3"/>
  <c r="AP85" i="3"/>
  <c r="AN86" i="3"/>
  <c r="AP86" i="3"/>
  <c r="AN87" i="3"/>
  <c r="AP87" i="3"/>
  <c r="AN88" i="3"/>
  <c r="AP88" i="3"/>
  <c r="AN89" i="3"/>
  <c r="AP89" i="3"/>
  <c r="AN90" i="3"/>
  <c r="AP90" i="3"/>
  <c r="AN91" i="3"/>
  <c r="AP91" i="3"/>
  <c r="AN92" i="3"/>
  <c r="AP92" i="3"/>
  <c r="AN93" i="3"/>
  <c r="AP93" i="3"/>
  <c r="AN94" i="3"/>
  <c r="AP94" i="3"/>
  <c r="AN95" i="3"/>
  <c r="AP95" i="3"/>
  <c r="AN96" i="3"/>
  <c r="AP96" i="3"/>
  <c r="AP97" i="3"/>
  <c r="AN98" i="3"/>
  <c r="AN99" i="3"/>
  <c r="AP99" i="3"/>
  <c r="AN100" i="3"/>
  <c r="AP100" i="3"/>
  <c r="AN101" i="3"/>
  <c r="AP101" i="3"/>
  <c r="AN102" i="3"/>
  <c r="AP102" i="3"/>
  <c r="AP2" i="3"/>
  <c r="AN2" i="3"/>
  <c r="Q10" i="4"/>
  <c r="Q11" i="4"/>
  <c r="Q12" i="4"/>
  <c r="Q13" i="4"/>
  <c r="Q14" i="4"/>
  <c r="Q15" i="4"/>
  <c r="Q16" i="4"/>
  <c r="Q17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4" i="4"/>
  <c r="Q5" i="4"/>
  <c r="Q6" i="4"/>
  <c r="Q7" i="4"/>
  <c r="Q8" i="4"/>
  <c r="Q9" i="4"/>
  <c r="Q3" i="4"/>
  <c r="AN103" i="3" l="1"/>
  <c r="AA98" i="3"/>
  <c r="AB98" i="3" s="1"/>
  <c r="AP98" i="3" s="1"/>
  <c r="AP103" i="3" s="1"/>
  <c r="O35" i="4" l="1"/>
  <c r="P35" i="4" s="1"/>
  <c r="O50" i="4"/>
  <c r="P50" i="4" s="1"/>
  <c r="O20" i="4"/>
  <c r="P20" i="4" s="1"/>
  <c r="O9" i="4"/>
  <c r="P9" i="4" s="1"/>
  <c r="O39" i="4"/>
  <c r="P39" i="4" s="1"/>
  <c r="P13" i="4"/>
  <c r="O13" i="4"/>
  <c r="O42" i="4"/>
  <c r="P33" i="2"/>
  <c r="P3" i="2"/>
  <c r="P18" i="2"/>
  <c r="O18" i="2"/>
  <c r="P53" i="4" l="1"/>
  <c r="H50" i="4"/>
  <c r="I50" i="4" s="1"/>
  <c r="G53" i="4"/>
  <c r="H73" i="1" l="1"/>
  <c r="AC17" i="3" l="1"/>
  <c r="AB17" i="3"/>
  <c r="J53" i="4" l="1"/>
  <c r="H49" i="4" l="1"/>
  <c r="I49" i="4" s="1"/>
  <c r="M49" i="4" s="1"/>
  <c r="H48" i="4"/>
  <c r="I48" i="4" s="1"/>
  <c r="M48" i="4" s="1"/>
  <c r="H47" i="4"/>
  <c r="I47" i="4" s="1"/>
  <c r="M47" i="4" s="1"/>
  <c r="G46" i="2"/>
  <c r="H44" i="2"/>
  <c r="I44" i="2" s="1"/>
  <c r="M44" i="2" s="1"/>
  <c r="AK73" i="3" l="1"/>
  <c r="AK72" i="3"/>
  <c r="AK71" i="3"/>
  <c r="AK70" i="3"/>
  <c r="H46" i="4" l="1"/>
  <c r="I46" i="4" s="1"/>
  <c r="M46" i="4" s="1"/>
  <c r="H45" i="4"/>
  <c r="I45" i="4" s="1"/>
  <c r="M45" i="4" s="1"/>
  <c r="H44" i="4"/>
  <c r="I44" i="4"/>
  <c r="M44" i="4" s="1"/>
  <c r="AF46" i="4"/>
  <c r="AF45" i="4"/>
  <c r="AF44" i="4"/>
  <c r="AK37" i="3" l="1"/>
  <c r="AK36" i="3"/>
  <c r="H25" i="4" l="1"/>
  <c r="I25" i="4" s="1"/>
  <c r="M25" i="4" s="1"/>
  <c r="H13" i="4"/>
  <c r="I13" i="4" s="1"/>
  <c r="M13" i="4" s="1"/>
  <c r="H43" i="4"/>
  <c r="I43" i="4" s="1"/>
  <c r="M43" i="4" s="1"/>
  <c r="H37" i="4"/>
  <c r="I37" i="4" s="1"/>
  <c r="M37" i="4" s="1"/>
  <c r="H36" i="4"/>
  <c r="I36" i="4" s="1"/>
  <c r="M36" i="4" s="1"/>
  <c r="H14" i="4"/>
  <c r="I14" i="4" s="1"/>
  <c r="M14" i="4" s="1"/>
  <c r="H12" i="4"/>
  <c r="I12" i="4" s="1"/>
  <c r="M12" i="4" s="1"/>
  <c r="I28" i="4"/>
  <c r="M28" i="4" s="1"/>
  <c r="H28" i="4"/>
  <c r="H8" i="4"/>
  <c r="I8" i="4" s="1"/>
  <c r="M8" i="4" s="1"/>
  <c r="H11" i="4"/>
  <c r="I11" i="4" s="1"/>
  <c r="M11" i="4" s="1"/>
  <c r="H42" i="4"/>
  <c r="I42" i="4" s="1"/>
  <c r="M42" i="4" s="1"/>
  <c r="H41" i="4"/>
  <c r="I41" i="4" s="1"/>
  <c r="M41" i="4" s="1"/>
  <c r="H40" i="4"/>
  <c r="I40" i="4" s="1"/>
  <c r="M40" i="4" s="1"/>
  <c r="H10" i="4"/>
  <c r="I10" i="4" s="1"/>
  <c r="M10" i="4" s="1"/>
  <c r="I26" i="4"/>
  <c r="M26" i="4" s="1"/>
  <c r="H26" i="4"/>
  <c r="H27" i="4"/>
  <c r="I27" i="4" s="1"/>
  <c r="M27" i="4" s="1"/>
  <c r="H39" i="4"/>
  <c r="I39" i="4" s="1"/>
  <c r="M39" i="4" s="1"/>
  <c r="H24" i="4"/>
  <c r="I24" i="4" s="1"/>
  <c r="M24" i="4" s="1"/>
  <c r="H23" i="4"/>
  <c r="I23" i="4" s="1"/>
  <c r="M23" i="4" s="1"/>
  <c r="H22" i="4"/>
  <c r="I22" i="4" s="1"/>
  <c r="M22" i="4" s="1"/>
  <c r="H7" i="4"/>
  <c r="I7" i="4" s="1"/>
  <c r="M7" i="4" s="1"/>
  <c r="H21" i="4"/>
  <c r="I21" i="4" s="1"/>
  <c r="M21" i="4" s="1"/>
  <c r="H35" i="4"/>
  <c r="I35" i="4" s="1"/>
  <c r="M35" i="4" s="1"/>
  <c r="H34" i="4"/>
  <c r="I34" i="4" s="1"/>
  <c r="M34" i="4" s="1"/>
  <c r="H3" i="4"/>
  <c r="H20" i="4"/>
  <c r="I20" i="4" s="1"/>
  <c r="M20" i="4" s="1"/>
  <c r="H19" i="4"/>
  <c r="I19" i="4" s="1"/>
  <c r="M19" i="4" s="1"/>
  <c r="H38" i="4"/>
  <c r="I38" i="4" s="1"/>
  <c r="M38" i="4" s="1"/>
  <c r="H6" i="4"/>
  <c r="I6" i="4" s="1"/>
  <c r="M6" i="4" s="1"/>
  <c r="H5" i="4"/>
  <c r="I5" i="4" s="1"/>
  <c r="M5" i="4" s="1"/>
  <c r="I18" i="4"/>
  <c r="H9" i="4"/>
  <c r="I9" i="4" s="1"/>
  <c r="M9" i="4" s="1"/>
  <c r="H17" i="4"/>
  <c r="I17" i="4" s="1"/>
  <c r="M17" i="4" s="1"/>
  <c r="H33" i="4"/>
  <c r="I33" i="4" s="1"/>
  <c r="M33" i="4" s="1"/>
  <c r="H32" i="4"/>
  <c r="I32" i="4" s="1"/>
  <c r="M32" i="4" s="1"/>
  <c r="H4" i="4"/>
  <c r="I4" i="4" s="1"/>
  <c r="M4" i="4" s="1"/>
  <c r="H16" i="4"/>
  <c r="I16" i="4" s="1"/>
  <c r="M16" i="4" s="1"/>
  <c r="H15" i="4"/>
  <c r="I15" i="4" s="1"/>
  <c r="M15" i="4" s="1"/>
  <c r="H31" i="4"/>
  <c r="I31" i="4" s="1"/>
  <c r="M31" i="4" s="1"/>
  <c r="I30" i="4"/>
  <c r="M30" i="4" s="1"/>
  <c r="H30" i="4"/>
  <c r="H29" i="4"/>
  <c r="I29" i="4" s="1"/>
  <c r="M29" i="4" s="1"/>
  <c r="M18" i="4" l="1"/>
  <c r="Q18" i="4"/>
  <c r="Q53" i="4" s="1"/>
  <c r="Q55" i="4" s="1"/>
  <c r="Q57" i="4" s="1"/>
  <c r="I3" i="4"/>
  <c r="M3" i="4" s="1"/>
  <c r="M53" i="4" s="1"/>
  <c r="H53" i="4"/>
  <c r="AC64" i="3"/>
  <c r="AC67" i="3" l="1"/>
  <c r="AC66" i="3"/>
  <c r="AC65" i="3"/>
  <c r="AC55" i="3" l="1"/>
  <c r="AF74" i="3" l="1"/>
  <c r="AF81" i="3"/>
  <c r="AF68" i="3"/>
  <c r="AF73" i="3"/>
  <c r="AF80" i="3"/>
  <c r="AF79" i="3"/>
  <c r="AF78" i="3"/>
  <c r="AF77" i="3"/>
  <c r="AF76" i="3"/>
  <c r="AF75" i="3"/>
  <c r="AF15" i="3"/>
  <c r="AF14" i="3"/>
  <c r="AF13" i="3"/>
  <c r="AF85" i="3"/>
  <c r="AF84" i="3"/>
  <c r="AF83" i="3"/>
  <c r="AF82" i="3"/>
  <c r="AF17" i="3"/>
  <c r="AF44" i="3"/>
  <c r="AF12" i="3"/>
  <c r="AF45" i="3"/>
  <c r="AF11" i="3"/>
  <c r="AF10" i="3"/>
  <c r="AF9" i="3"/>
  <c r="AF8" i="3"/>
  <c r="AF7" i="3"/>
  <c r="AF72" i="3"/>
  <c r="AF25" i="3"/>
  <c r="AF24" i="3"/>
  <c r="AF23" i="3"/>
  <c r="AF22" i="3"/>
  <c r="AF21" i="3"/>
  <c r="AF6" i="3"/>
  <c r="AF43" i="3"/>
  <c r="AF52" i="3"/>
  <c r="AF5" i="3"/>
  <c r="AF20" i="3"/>
  <c r="AF19" i="3"/>
  <c r="AF18" i="3"/>
  <c r="AF34" i="3"/>
  <c r="AF42" i="3"/>
  <c r="AF41" i="3"/>
  <c r="AF40" i="3"/>
  <c r="AF39" i="3"/>
  <c r="AF63" i="3"/>
  <c r="AF62" i="3"/>
  <c r="AF61" i="3"/>
  <c r="AF60" i="3"/>
  <c r="AF33" i="3"/>
  <c r="AF4" i="3"/>
  <c r="AF3" i="3"/>
  <c r="AF2" i="3"/>
  <c r="AF71" i="3"/>
  <c r="AF70" i="3"/>
  <c r="AF35" i="3"/>
  <c r="AF55" i="3"/>
  <c r="AF49" i="3"/>
  <c r="AF32" i="3"/>
  <c r="AF31" i="3"/>
  <c r="AF30" i="3"/>
  <c r="AF29" i="3"/>
  <c r="AF28" i="3"/>
  <c r="AF27" i="3"/>
  <c r="AF26" i="3"/>
  <c r="AF38" i="3"/>
  <c r="AF37" i="3"/>
  <c r="AF36" i="3"/>
  <c r="H43" i="2" l="1"/>
  <c r="I43" i="2" s="1"/>
  <c r="M43" i="2" s="1"/>
  <c r="H42" i="2"/>
  <c r="I42" i="2" s="1"/>
  <c r="M42" i="2" s="1"/>
  <c r="H41" i="2"/>
  <c r="I41" i="2" s="1"/>
  <c r="M41" i="2" s="1"/>
  <c r="H40" i="2"/>
  <c r="I40" i="2" s="1"/>
  <c r="M40" i="2" s="1"/>
  <c r="H39" i="2"/>
  <c r="I39" i="2" s="1"/>
  <c r="M39" i="2" s="1"/>
  <c r="H38" i="2"/>
  <c r="I38" i="2" s="1"/>
  <c r="M38" i="2" s="1"/>
  <c r="H37" i="2"/>
  <c r="I37" i="2" s="1"/>
  <c r="M37" i="2" s="1"/>
  <c r="H36" i="2"/>
  <c r="I36" i="2" s="1"/>
  <c r="M36" i="2" s="1"/>
  <c r="H35" i="2"/>
  <c r="I35" i="2" s="1"/>
  <c r="M35" i="2" s="1"/>
  <c r="H34" i="2"/>
  <c r="I34" i="2" s="1"/>
  <c r="M34" i="2" s="1"/>
  <c r="H33" i="2"/>
  <c r="I33" i="2" s="1"/>
  <c r="M33" i="2" s="1"/>
  <c r="H32" i="2"/>
  <c r="I32" i="2" s="1"/>
  <c r="M32" i="2" s="1"/>
  <c r="H31" i="2"/>
  <c r="I31" i="2" s="1"/>
  <c r="H30" i="2"/>
  <c r="I30" i="2" s="1"/>
  <c r="M30" i="2" s="1"/>
  <c r="H29" i="2"/>
  <c r="I29" i="2" s="1"/>
  <c r="M29" i="2" s="1"/>
  <c r="H28" i="2"/>
  <c r="I28" i="2" s="1"/>
  <c r="M28" i="2" s="1"/>
  <c r="H27" i="2"/>
  <c r="I27" i="2" s="1"/>
  <c r="M27" i="2" s="1"/>
  <c r="H26" i="2"/>
  <c r="I26" i="2" s="1"/>
  <c r="M26" i="2" s="1"/>
  <c r="H25" i="2"/>
  <c r="I25" i="2" s="1"/>
  <c r="M25" i="2" s="1"/>
  <c r="H24" i="2"/>
  <c r="I24" i="2" s="1"/>
  <c r="M24" i="2" s="1"/>
  <c r="H23" i="2"/>
  <c r="I23" i="2" s="1"/>
  <c r="M23" i="2" s="1"/>
  <c r="H22" i="2"/>
  <c r="I22" i="2" s="1"/>
  <c r="M22" i="2" s="1"/>
  <c r="H21" i="2"/>
  <c r="I21" i="2" s="1"/>
  <c r="M21" i="2" s="1"/>
  <c r="H20" i="2"/>
  <c r="I20" i="2" s="1"/>
  <c r="M20" i="2" s="1"/>
  <c r="H19" i="2"/>
  <c r="I19" i="2" s="1"/>
  <c r="M19" i="2" s="1"/>
  <c r="H18" i="2"/>
  <c r="I18" i="2" s="1"/>
  <c r="M18" i="2" s="1"/>
  <c r="H17" i="2"/>
  <c r="I17" i="2" s="1"/>
  <c r="M17" i="2" s="1"/>
  <c r="H16" i="2"/>
  <c r="I16" i="2" s="1"/>
  <c r="M16" i="2" s="1"/>
  <c r="H15" i="2"/>
  <c r="I15" i="2" s="1"/>
  <c r="M15" i="2" s="1"/>
  <c r="H14" i="2"/>
  <c r="I14" i="2" s="1"/>
  <c r="M14" i="2" s="1"/>
  <c r="H13" i="2"/>
  <c r="I13" i="2" s="1"/>
  <c r="M13" i="2" s="1"/>
  <c r="H12" i="2"/>
  <c r="I12" i="2" s="1"/>
  <c r="H11" i="2"/>
  <c r="I11" i="2" s="1"/>
  <c r="M11" i="2" s="1"/>
  <c r="H10" i="2"/>
  <c r="I10" i="2" s="1"/>
  <c r="M10" i="2" s="1"/>
  <c r="H9" i="2"/>
  <c r="I9" i="2" s="1"/>
  <c r="M9" i="2" s="1"/>
  <c r="H8" i="2"/>
  <c r="I8" i="2" s="1"/>
  <c r="M8" i="2" s="1"/>
  <c r="H7" i="2"/>
  <c r="I7" i="2" s="1"/>
  <c r="M7" i="2" s="1"/>
  <c r="H6" i="2"/>
  <c r="I6" i="2" s="1"/>
  <c r="M6" i="2" s="1"/>
  <c r="H5" i="2"/>
  <c r="I5" i="2" s="1"/>
  <c r="M5" i="2" s="1"/>
  <c r="H4" i="2"/>
  <c r="I4" i="2" s="1"/>
  <c r="M4" i="2" s="1"/>
  <c r="H3" i="2"/>
  <c r="I3" i="2" s="1"/>
  <c r="M3" i="2" s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O9" i="1"/>
  <c r="P70" i="1"/>
  <c r="P62" i="1"/>
  <c r="P54" i="1"/>
  <c r="P46" i="1"/>
  <c r="P38" i="1"/>
  <c r="P30" i="1"/>
  <c r="P22" i="1"/>
  <c r="H14" i="1"/>
  <c r="K14" i="1"/>
  <c r="O14" i="1" s="1"/>
  <c r="L14" i="1"/>
  <c r="K72" i="1"/>
  <c r="L72" i="1" s="1"/>
  <c r="P72" i="1" s="1"/>
  <c r="K71" i="1"/>
  <c r="K70" i="1"/>
  <c r="L70" i="1" s="1"/>
  <c r="R70" i="1" s="1"/>
  <c r="K69" i="1"/>
  <c r="K68" i="1"/>
  <c r="L68" i="1" s="1"/>
  <c r="P68" i="1" s="1"/>
  <c r="K67" i="1"/>
  <c r="K66" i="1"/>
  <c r="L66" i="1" s="1"/>
  <c r="P66" i="1" s="1"/>
  <c r="K65" i="1"/>
  <c r="K64" i="1"/>
  <c r="L64" i="1" s="1"/>
  <c r="R64" i="1" s="1"/>
  <c r="K63" i="1"/>
  <c r="K62" i="1"/>
  <c r="L62" i="1" s="1"/>
  <c r="R62" i="1" s="1"/>
  <c r="K61" i="1"/>
  <c r="K60" i="1"/>
  <c r="L60" i="1" s="1"/>
  <c r="P60" i="1" s="1"/>
  <c r="K59" i="1"/>
  <c r="K58" i="1"/>
  <c r="L58" i="1" s="1"/>
  <c r="P58" i="1" s="1"/>
  <c r="K57" i="1"/>
  <c r="K56" i="1"/>
  <c r="L56" i="1" s="1"/>
  <c r="R56" i="1" s="1"/>
  <c r="K55" i="1"/>
  <c r="K54" i="1"/>
  <c r="L54" i="1" s="1"/>
  <c r="R54" i="1" s="1"/>
  <c r="K53" i="1"/>
  <c r="K52" i="1"/>
  <c r="L52" i="1" s="1"/>
  <c r="P52" i="1" s="1"/>
  <c r="K51" i="1"/>
  <c r="K50" i="1"/>
  <c r="L50" i="1" s="1"/>
  <c r="P50" i="1" s="1"/>
  <c r="K49" i="1"/>
  <c r="K48" i="1"/>
  <c r="L48" i="1" s="1"/>
  <c r="P48" i="1" s="1"/>
  <c r="K47" i="1"/>
  <c r="K46" i="1"/>
  <c r="L46" i="1" s="1"/>
  <c r="R46" i="1" s="1"/>
  <c r="K45" i="1"/>
  <c r="K44" i="1"/>
  <c r="L44" i="1" s="1"/>
  <c r="P44" i="1" s="1"/>
  <c r="K43" i="1"/>
  <c r="K42" i="1"/>
  <c r="L42" i="1" s="1"/>
  <c r="P42" i="1" s="1"/>
  <c r="K41" i="1"/>
  <c r="K40" i="1"/>
  <c r="L40" i="1" s="1"/>
  <c r="R40" i="1" s="1"/>
  <c r="K39" i="1"/>
  <c r="K38" i="1"/>
  <c r="L38" i="1" s="1"/>
  <c r="R38" i="1" s="1"/>
  <c r="K37" i="1"/>
  <c r="K36" i="1"/>
  <c r="L36" i="1" s="1"/>
  <c r="P36" i="1" s="1"/>
  <c r="K35" i="1"/>
  <c r="K34" i="1"/>
  <c r="L34" i="1" s="1"/>
  <c r="P34" i="1" s="1"/>
  <c r="K33" i="1"/>
  <c r="K32" i="1"/>
  <c r="L32" i="1" s="1"/>
  <c r="R32" i="1" s="1"/>
  <c r="K31" i="1"/>
  <c r="K30" i="1"/>
  <c r="L30" i="1" s="1"/>
  <c r="R30" i="1" s="1"/>
  <c r="K29" i="1"/>
  <c r="K28" i="1"/>
  <c r="L28" i="1" s="1"/>
  <c r="P28" i="1" s="1"/>
  <c r="K27" i="1"/>
  <c r="K26" i="1"/>
  <c r="L26" i="1" s="1"/>
  <c r="P26" i="1" s="1"/>
  <c r="K25" i="1"/>
  <c r="K24" i="1"/>
  <c r="L24" i="1" s="1"/>
  <c r="R24" i="1" s="1"/>
  <c r="K23" i="1"/>
  <c r="K22" i="1"/>
  <c r="L22" i="1" s="1"/>
  <c r="R22" i="1" s="1"/>
  <c r="K21" i="1"/>
  <c r="K20" i="1"/>
  <c r="L20" i="1" s="1"/>
  <c r="P20" i="1" s="1"/>
  <c r="K19" i="1"/>
  <c r="K18" i="1"/>
  <c r="L18" i="1" s="1"/>
  <c r="P18" i="1" s="1"/>
  <c r="K17" i="1"/>
  <c r="K16" i="1"/>
  <c r="L16" i="1" s="1"/>
  <c r="R16" i="1" s="1"/>
  <c r="K15" i="1"/>
  <c r="K13" i="1"/>
  <c r="L13" i="1" s="1"/>
  <c r="R13" i="1" s="1"/>
  <c r="K12" i="1"/>
  <c r="K11" i="1"/>
  <c r="L11" i="1" s="1"/>
  <c r="P11" i="1" s="1"/>
  <c r="K10" i="1"/>
  <c r="K9" i="1"/>
  <c r="L9" i="1" s="1"/>
  <c r="R9" i="1" s="1"/>
  <c r="K8" i="1"/>
  <c r="K7" i="1"/>
  <c r="L7" i="1" s="1"/>
  <c r="P7" i="1" s="1"/>
  <c r="K6" i="1"/>
  <c r="K5" i="1"/>
  <c r="L5" i="1" s="1"/>
  <c r="R5" i="1" s="1"/>
  <c r="K4" i="1"/>
  <c r="K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M31" i="2" l="1"/>
  <c r="P31" i="2"/>
  <c r="M12" i="2"/>
  <c r="P12" i="2"/>
  <c r="R48" i="1"/>
  <c r="R72" i="1"/>
  <c r="R18" i="1"/>
  <c r="R26" i="1"/>
  <c r="R34" i="1"/>
  <c r="R42" i="1"/>
  <c r="R50" i="1"/>
  <c r="R58" i="1"/>
  <c r="R66" i="1"/>
  <c r="P16" i="1"/>
  <c r="P24" i="1"/>
  <c r="P32" i="1"/>
  <c r="P40" i="1"/>
  <c r="P56" i="1"/>
  <c r="P64" i="1"/>
  <c r="O7" i="1"/>
  <c r="R20" i="1"/>
  <c r="R28" i="1"/>
  <c r="R36" i="1"/>
  <c r="R44" i="1"/>
  <c r="R52" i="1"/>
  <c r="R60" i="1"/>
  <c r="R68" i="1"/>
  <c r="O13" i="1"/>
  <c r="O5" i="1"/>
  <c r="O11" i="1"/>
  <c r="M46" i="2"/>
  <c r="L10" i="1"/>
  <c r="O10" i="1"/>
  <c r="L19" i="1"/>
  <c r="O19" i="1"/>
  <c r="L27" i="1"/>
  <c r="O27" i="1"/>
  <c r="L39" i="1"/>
  <c r="O39" i="1"/>
  <c r="L51" i="1"/>
  <c r="O51" i="1"/>
  <c r="L63" i="1"/>
  <c r="O63" i="1"/>
  <c r="O3" i="1"/>
  <c r="L3" i="1"/>
  <c r="L6" i="1"/>
  <c r="O6" i="1"/>
  <c r="L15" i="1"/>
  <c r="O15" i="1"/>
  <c r="L23" i="1"/>
  <c r="O23" i="1"/>
  <c r="L31" i="1"/>
  <c r="O31" i="1"/>
  <c r="L35" i="1"/>
  <c r="O35" i="1"/>
  <c r="L43" i="1"/>
  <c r="O43" i="1"/>
  <c r="L47" i="1"/>
  <c r="O47" i="1"/>
  <c r="L55" i="1"/>
  <c r="O55" i="1"/>
  <c r="L59" i="1"/>
  <c r="O59" i="1"/>
  <c r="L67" i="1"/>
  <c r="O67" i="1"/>
  <c r="L71" i="1"/>
  <c r="O71" i="1"/>
  <c r="L4" i="1"/>
  <c r="O4" i="1"/>
  <c r="L8" i="1"/>
  <c r="O8" i="1"/>
  <c r="L12" i="1"/>
  <c r="O12" i="1"/>
  <c r="L17" i="1"/>
  <c r="O17" i="1"/>
  <c r="L21" i="1"/>
  <c r="O21" i="1"/>
  <c r="L25" i="1"/>
  <c r="O25" i="1"/>
  <c r="L29" i="1"/>
  <c r="O29" i="1"/>
  <c r="L33" i="1"/>
  <c r="O33" i="1"/>
  <c r="L37" i="1"/>
  <c r="O37" i="1"/>
  <c r="L41" i="1"/>
  <c r="O41" i="1"/>
  <c r="L45" i="1"/>
  <c r="O45" i="1"/>
  <c r="L49" i="1"/>
  <c r="O49" i="1"/>
  <c r="L53" i="1"/>
  <c r="O53" i="1"/>
  <c r="L57" i="1"/>
  <c r="O57" i="1"/>
  <c r="L61" i="1"/>
  <c r="O61" i="1"/>
  <c r="L65" i="1"/>
  <c r="O65" i="1"/>
  <c r="L69" i="1"/>
  <c r="O69" i="1"/>
  <c r="P14" i="1"/>
  <c r="R14" i="1"/>
  <c r="R7" i="1"/>
  <c r="R11" i="1"/>
  <c r="P5" i="1"/>
  <c r="P9" i="1"/>
  <c r="P13" i="1"/>
  <c r="O70" i="1"/>
  <c r="O66" i="1"/>
  <c r="O62" i="1"/>
  <c r="O58" i="1"/>
  <c r="O54" i="1"/>
  <c r="O50" i="1"/>
  <c r="O46" i="1"/>
  <c r="O42" i="1"/>
  <c r="O38" i="1"/>
  <c r="O34" i="1"/>
  <c r="O30" i="1"/>
  <c r="O26" i="1"/>
  <c r="O22" i="1"/>
  <c r="O18" i="1"/>
  <c r="O72" i="1"/>
  <c r="O68" i="1"/>
  <c r="O64" i="1"/>
  <c r="O60" i="1"/>
  <c r="O56" i="1"/>
  <c r="O52" i="1"/>
  <c r="O48" i="1"/>
  <c r="O44" i="1"/>
  <c r="O40" i="1"/>
  <c r="O36" i="1"/>
  <c r="O32" i="1"/>
  <c r="O28" i="1"/>
  <c r="O24" i="1"/>
  <c r="O20" i="1"/>
  <c r="O16" i="1"/>
  <c r="Q73" i="1"/>
  <c r="K73" i="1"/>
  <c r="L73" i="1" s="1"/>
  <c r="H20" i="1"/>
  <c r="H19" i="1"/>
  <c r="H18" i="1"/>
  <c r="H17" i="1"/>
  <c r="H16" i="1"/>
  <c r="H15" i="1"/>
  <c r="H13" i="1"/>
  <c r="H12" i="1"/>
  <c r="H11" i="1"/>
  <c r="H10" i="1"/>
  <c r="H9" i="1"/>
  <c r="H8" i="1"/>
  <c r="H7" i="1"/>
  <c r="H6" i="1"/>
  <c r="H5" i="1"/>
  <c r="H4" i="1"/>
  <c r="H3" i="1"/>
  <c r="R65" i="1" l="1"/>
  <c r="P65" i="1"/>
  <c r="R49" i="1"/>
  <c r="P49" i="1"/>
  <c r="R41" i="1"/>
  <c r="P41" i="1"/>
  <c r="R25" i="1"/>
  <c r="P25" i="1"/>
  <c r="P8" i="1"/>
  <c r="R8" i="1"/>
  <c r="P71" i="1"/>
  <c r="R71" i="1"/>
  <c r="P47" i="1"/>
  <c r="R47" i="1"/>
  <c r="P35" i="1"/>
  <c r="R35" i="1"/>
  <c r="P6" i="1"/>
  <c r="R6" i="1"/>
  <c r="P3" i="1"/>
  <c r="R3" i="1"/>
  <c r="P63" i="1"/>
  <c r="R63" i="1"/>
  <c r="P39" i="1"/>
  <c r="R39" i="1"/>
  <c r="R69" i="1"/>
  <c r="P69" i="1"/>
  <c r="R61" i="1"/>
  <c r="P61" i="1"/>
  <c r="R53" i="1"/>
  <c r="P53" i="1"/>
  <c r="R45" i="1"/>
  <c r="P45" i="1"/>
  <c r="R37" i="1"/>
  <c r="P37" i="1"/>
  <c r="R29" i="1"/>
  <c r="P29" i="1"/>
  <c r="R21" i="1"/>
  <c r="P21" i="1"/>
  <c r="P12" i="1"/>
  <c r="R12" i="1"/>
  <c r="P4" i="1"/>
  <c r="R4" i="1"/>
  <c r="P67" i="1"/>
  <c r="R67" i="1"/>
  <c r="P55" i="1"/>
  <c r="R55" i="1"/>
  <c r="P43" i="1"/>
  <c r="R43" i="1"/>
  <c r="P31" i="1"/>
  <c r="R31" i="1"/>
  <c r="P15" i="1"/>
  <c r="R15" i="1"/>
  <c r="O73" i="1"/>
  <c r="R57" i="1"/>
  <c r="P57" i="1"/>
  <c r="R33" i="1"/>
  <c r="P33" i="1"/>
  <c r="R17" i="1"/>
  <c r="P17" i="1"/>
  <c r="P59" i="1"/>
  <c r="R59" i="1"/>
  <c r="P23" i="1"/>
  <c r="R23" i="1"/>
  <c r="P19" i="1"/>
  <c r="R19" i="1"/>
  <c r="P51" i="1"/>
  <c r="R51" i="1"/>
  <c r="P27" i="1"/>
  <c r="R27" i="1"/>
  <c r="P10" i="1"/>
  <c r="R10" i="1"/>
  <c r="R73" i="1" l="1"/>
  <c r="P73" i="1"/>
</calcChain>
</file>

<file path=xl/sharedStrings.xml><?xml version="1.0" encoding="utf-8"?>
<sst xmlns="http://schemas.openxmlformats.org/spreadsheetml/2006/main" count="1075" uniqueCount="544">
  <si>
    <t>No</t>
    <phoneticPr fontId="1"/>
  </si>
  <si>
    <t>ID</t>
    <phoneticPr fontId="1"/>
  </si>
  <si>
    <t>Description</t>
    <phoneticPr fontId="1"/>
  </si>
  <si>
    <t>U/P</t>
    <phoneticPr fontId="1"/>
  </si>
  <si>
    <t>Q</t>
    <phoneticPr fontId="1"/>
  </si>
  <si>
    <t>TotalPrice</t>
    <phoneticPr fontId="1"/>
  </si>
  <si>
    <t>B-001</t>
    <phoneticPr fontId="1"/>
  </si>
  <si>
    <t>Milk pot</t>
    <phoneticPr fontId="1"/>
  </si>
  <si>
    <t>B-002</t>
  </si>
  <si>
    <t>B-003</t>
  </si>
  <si>
    <t>A-001</t>
    <phoneticPr fontId="1"/>
  </si>
  <si>
    <t>A-002</t>
  </si>
  <si>
    <t>A-003</t>
  </si>
  <si>
    <t>A-004</t>
  </si>
  <si>
    <t>A-005</t>
  </si>
  <si>
    <t>A-006</t>
  </si>
  <si>
    <t>A-007</t>
  </si>
  <si>
    <t>Hunging Hook</t>
    <phoneticPr fontId="1"/>
  </si>
  <si>
    <t>Wood box</t>
    <phoneticPr fontId="1"/>
  </si>
  <si>
    <t>B-004</t>
    <phoneticPr fontId="1"/>
  </si>
  <si>
    <t>B-006</t>
    <phoneticPr fontId="1"/>
  </si>
  <si>
    <t>Cup set</t>
    <phoneticPr fontId="1"/>
  </si>
  <si>
    <t>A-008</t>
    <phoneticPr fontId="1"/>
  </si>
  <si>
    <t>A-009</t>
    <phoneticPr fontId="1"/>
  </si>
  <si>
    <t>Painting</t>
    <phoneticPr fontId="1"/>
  </si>
  <si>
    <t>B-007</t>
    <phoneticPr fontId="1"/>
  </si>
  <si>
    <t>B-008</t>
  </si>
  <si>
    <t>B-009</t>
  </si>
  <si>
    <t>Pottery vase</t>
    <phoneticPr fontId="1"/>
  </si>
  <si>
    <t>Origin</t>
    <phoneticPr fontId="1"/>
  </si>
  <si>
    <t>age</t>
    <phoneticPr fontId="1"/>
  </si>
  <si>
    <t>selling price</t>
    <phoneticPr fontId="1"/>
  </si>
  <si>
    <t>remarks</t>
    <phoneticPr fontId="1"/>
  </si>
  <si>
    <t>England</t>
    <phoneticPr fontId="1"/>
  </si>
  <si>
    <t>Lord nelson</t>
    <phoneticPr fontId="1"/>
  </si>
  <si>
    <t>India</t>
    <phoneticPr fontId="1"/>
  </si>
  <si>
    <t>1950 remake</t>
    <phoneticPr fontId="1"/>
  </si>
  <si>
    <t>A-010</t>
    <phoneticPr fontId="1"/>
  </si>
  <si>
    <t>Hook</t>
    <phoneticPr fontId="1"/>
  </si>
  <si>
    <t>Pine, 1950</t>
    <phoneticPr fontId="1"/>
  </si>
  <si>
    <t>Holland</t>
    <phoneticPr fontId="1"/>
  </si>
  <si>
    <t>C-001</t>
    <phoneticPr fontId="1"/>
  </si>
  <si>
    <t>Middle stool</t>
    <phoneticPr fontId="1"/>
  </si>
  <si>
    <t>bench</t>
    <phoneticPr fontId="1"/>
  </si>
  <si>
    <t>C-002</t>
  </si>
  <si>
    <t>C-003</t>
  </si>
  <si>
    <t>C-004</t>
  </si>
  <si>
    <t>French</t>
    <phoneticPr fontId="1"/>
  </si>
  <si>
    <t>A-011</t>
    <phoneticPr fontId="1"/>
  </si>
  <si>
    <t>Sugar pot</t>
    <phoneticPr fontId="1"/>
  </si>
  <si>
    <t>poole</t>
    <phoneticPr fontId="1"/>
  </si>
  <si>
    <t>A-012</t>
  </si>
  <si>
    <t>A-013</t>
  </si>
  <si>
    <t>A-014</t>
  </si>
  <si>
    <t>A-015</t>
  </si>
  <si>
    <t>A-016</t>
  </si>
  <si>
    <t>A-017</t>
  </si>
  <si>
    <t>A-018</t>
  </si>
  <si>
    <t>Jar</t>
    <phoneticPr fontId="1"/>
  </si>
  <si>
    <t>Small jar</t>
    <phoneticPr fontId="1"/>
  </si>
  <si>
    <t>plate</t>
    <phoneticPr fontId="1"/>
  </si>
  <si>
    <t>Red vase</t>
    <phoneticPr fontId="1"/>
  </si>
  <si>
    <t>Bohemian</t>
    <phoneticPr fontId="1"/>
  </si>
  <si>
    <t>Jag &amp; cup</t>
    <phoneticPr fontId="1"/>
  </si>
  <si>
    <t>Enamel paint</t>
    <phoneticPr fontId="1"/>
  </si>
  <si>
    <t>Glass basket</t>
    <phoneticPr fontId="1"/>
  </si>
  <si>
    <t>A-019</t>
  </si>
  <si>
    <t>B-010</t>
    <phoneticPr fontId="1"/>
  </si>
  <si>
    <t>Wine glass</t>
    <phoneticPr fontId="1"/>
  </si>
  <si>
    <t>Scotland</t>
    <phoneticPr fontId="1"/>
  </si>
  <si>
    <t>Cathness glass</t>
    <phoneticPr fontId="1"/>
  </si>
  <si>
    <t>A-021</t>
    <phoneticPr fontId="1"/>
  </si>
  <si>
    <t>Germany</t>
    <phoneticPr fontId="1"/>
  </si>
  <si>
    <t>white vase</t>
    <phoneticPr fontId="1"/>
  </si>
  <si>
    <t>flower</t>
    <phoneticPr fontId="1"/>
  </si>
  <si>
    <t>Rumania</t>
    <phoneticPr fontId="1"/>
  </si>
  <si>
    <t>B-011</t>
    <phoneticPr fontId="1"/>
  </si>
  <si>
    <t>Blue pot</t>
    <phoneticPr fontId="1"/>
  </si>
  <si>
    <t>Wedgewood</t>
    <phoneticPr fontId="1"/>
  </si>
  <si>
    <t>B-012</t>
  </si>
  <si>
    <t>B-013</t>
  </si>
  <si>
    <t>B-014</t>
  </si>
  <si>
    <t>B-015</t>
  </si>
  <si>
    <t>B-016</t>
  </si>
  <si>
    <t>Blue glass</t>
    <phoneticPr fontId="1"/>
  </si>
  <si>
    <t>Victoria regstration No</t>
    <phoneticPr fontId="1"/>
  </si>
  <si>
    <t>Bluepeal line</t>
    <phoneticPr fontId="1"/>
  </si>
  <si>
    <t>A-020</t>
    <phoneticPr fontId="1"/>
  </si>
  <si>
    <t>painting</t>
    <phoneticPr fontId="1"/>
  </si>
  <si>
    <t>B-017</t>
    <phoneticPr fontId="1"/>
  </si>
  <si>
    <t>Vase</t>
    <phoneticPr fontId="1"/>
  </si>
  <si>
    <t>B-018</t>
  </si>
  <si>
    <t>B-019</t>
  </si>
  <si>
    <t>B-020</t>
  </si>
  <si>
    <t>B-021</t>
  </si>
  <si>
    <t>B-022</t>
  </si>
  <si>
    <t>B-023</t>
  </si>
  <si>
    <t>B-024</t>
  </si>
  <si>
    <t>Light stand</t>
    <phoneticPr fontId="1"/>
  </si>
  <si>
    <t xml:space="preserve">Pot </t>
    <phoneticPr fontId="1"/>
  </si>
  <si>
    <t>Sugar, cream</t>
    <phoneticPr fontId="1"/>
  </si>
  <si>
    <t>Sweden</t>
    <phoneticPr fontId="1"/>
  </si>
  <si>
    <t>A-022</t>
    <phoneticPr fontId="1"/>
  </si>
  <si>
    <t>Painting dish</t>
    <phoneticPr fontId="1"/>
  </si>
  <si>
    <t>A-023</t>
  </si>
  <si>
    <t>A-024</t>
  </si>
  <si>
    <t>A-025</t>
  </si>
  <si>
    <t>A-026</t>
  </si>
  <si>
    <t>A-027</t>
  </si>
  <si>
    <t>A-028</t>
  </si>
  <si>
    <t>A-029</t>
  </si>
  <si>
    <t>A-030</t>
  </si>
  <si>
    <t>A-031</t>
  </si>
  <si>
    <t>A-032</t>
  </si>
  <si>
    <t>Pot set</t>
    <phoneticPr fontId="1"/>
  </si>
  <si>
    <t>white pot</t>
    <phoneticPr fontId="1"/>
  </si>
  <si>
    <t>Yellow vase</t>
    <phoneticPr fontId="1"/>
  </si>
  <si>
    <t>Plate</t>
    <phoneticPr fontId="1"/>
  </si>
  <si>
    <t>Pot</t>
    <phoneticPr fontId="1"/>
  </si>
  <si>
    <t>Italy</t>
    <phoneticPr fontId="1"/>
  </si>
  <si>
    <t>F-004</t>
    <phoneticPr fontId="1"/>
  </si>
  <si>
    <t>F-005</t>
  </si>
  <si>
    <t>F-006</t>
  </si>
  <si>
    <t>matt</t>
    <phoneticPr fontId="1"/>
  </si>
  <si>
    <t>F-007</t>
  </si>
  <si>
    <t>F-008</t>
  </si>
  <si>
    <t>Rag</t>
    <phoneticPr fontId="1"/>
  </si>
  <si>
    <t>Afganistan</t>
    <phoneticPr fontId="1"/>
  </si>
  <si>
    <t>F-009</t>
  </si>
  <si>
    <t>F-010</t>
  </si>
  <si>
    <t>F-011</t>
  </si>
  <si>
    <t>F-012</t>
  </si>
  <si>
    <t>Linen sheet</t>
    <phoneticPr fontId="1"/>
  </si>
  <si>
    <t>Bag pack</t>
    <phoneticPr fontId="1"/>
  </si>
  <si>
    <t>Linen matt</t>
    <phoneticPr fontId="1"/>
  </si>
  <si>
    <t>G-001</t>
    <phoneticPr fontId="1"/>
  </si>
  <si>
    <t>Clokc</t>
    <phoneticPr fontId="1"/>
  </si>
  <si>
    <t>元値</t>
    <rPh sb="0" eb="2">
      <t>モトネ</t>
    </rPh>
    <phoneticPr fontId="1"/>
  </si>
  <si>
    <t>原価</t>
    <rPh sb="0" eb="2">
      <t>ゲンカ</t>
    </rPh>
    <phoneticPr fontId="1"/>
  </si>
  <si>
    <t>B-005</t>
  </si>
  <si>
    <t>Glass cup (green)</t>
    <phoneticPr fontId="1"/>
  </si>
  <si>
    <t>Glass cup (red)</t>
    <phoneticPr fontId="1"/>
  </si>
  <si>
    <t>利益</t>
    <rPh sb="0" eb="2">
      <t>リエキ</t>
    </rPh>
    <phoneticPr fontId="1"/>
  </si>
  <si>
    <t>B4-</t>
    <phoneticPr fontId="1"/>
  </si>
  <si>
    <t>A8-</t>
    <phoneticPr fontId="1"/>
  </si>
  <si>
    <t>B5-</t>
    <phoneticPr fontId="1"/>
  </si>
  <si>
    <t>B2-</t>
    <phoneticPr fontId="1"/>
  </si>
  <si>
    <t>E3-</t>
    <phoneticPr fontId="1"/>
  </si>
  <si>
    <t>A1-</t>
    <phoneticPr fontId="1"/>
  </si>
  <si>
    <t>C3-</t>
    <phoneticPr fontId="1"/>
  </si>
  <si>
    <t>C9-</t>
    <phoneticPr fontId="1"/>
  </si>
  <si>
    <t>A6-</t>
    <phoneticPr fontId="1"/>
  </si>
  <si>
    <t>A5-</t>
    <phoneticPr fontId="1"/>
  </si>
  <si>
    <t>N1-</t>
    <phoneticPr fontId="1"/>
  </si>
  <si>
    <t>F2-</t>
    <phoneticPr fontId="1"/>
  </si>
  <si>
    <t>F3-</t>
    <phoneticPr fontId="1"/>
  </si>
  <si>
    <t>E2-</t>
    <phoneticPr fontId="1"/>
  </si>
  <si>
    <t>E5-</t>
    <phoneticPr fontId="1"/>
  </si>
  <si>
    <t>運賃負担分</t>
    <rPh sb="0" eb="2">
      <t>ウンチン</t>
    </rPh>
    <rPh sb="2" eb="5">
      <t>フタンブン</t>
    </rPh>
    <phoneticPr fontId="1"/>
  </si>
  <si>
    <t>元値合計</t>
    <rPh sb="0" eb="2">
      <t>モトネ</t>
    </rPh>
    <rPh sb="2" eb="4">
      <t>ゴウケイ</t>
    </rPh>
    <phoneticPr fontId="1"/>
  </si>
  <si>
    <t>総売価</t>
    <rPh sb="0" eb="1">
      <t>ソウ</t>
    </rPh>
    <rPh sb="1" eb="3">
      <t>バイカ</t>
    </rPh>
    <phoneticPr fontId="1"/>
  </si>
  <si>
    <t>no</t>
    <phoneticPr fontId="1"/>
  </si>
  <si>
    <t>dealer</t>
    <phoneticPr fontId="1"/>
  </si>
  <si>
    <t>stock</t>
    <phoneticPr fontId="1"/>
  </si>
  <si>
    <t>カテゴリー</t>
    <phoneticPr fontId="1"/>
  </si>
  <si>
    <t>品名</t>
    <rPh sb="0" eb="2">
      <t>ヒンメイ</t>
    </rPh>
    <phoneticPr fontId="1"/>
  </si>
  <si>
    <t>原価</t>
    <rPh sb="0" eb="2">
      <t>ゲンカ</t>
    </rPh>
    <phoneticPr fontId="1"/>
  </si>
  <si>
    <t>円</t>
    <rPh sb="0" eb="1">
      <t>エン</t>
    </rPh>
    <phoneticPr fontId="1"/>
  </si>
  <si>
    <t>運賃込み</t>
    <rPh sb="0" eb="2">
      <t>ウンチン</t>
    </rPh>
    <rPh sb="2" eb="3">
      <t>コ</t>
    </rPh>
    <phoneticPr fontId="1"/>
  </si>
  <si>
    <t>売価</t>
    <rPh sb="0" eb="2">
      <t>バイカ</t>
    </rPh>
    <phoneticPr fontId="1"/>
  </si>
  <si>
    <t>remark</t>
    <phoneticPr fontId="1"/>
  </si>
  <si>
    <t>絵</t>
    <rPh sb="0" eb="1">
      <t>エ</t>
    </rPh>
    <phoneticPr fontId="1"/>
  </si>
  <si>
    <t>J1936</t>
    <phoneticPr fontId="1"/>
  </si>
  <si>
    <t>5段のチェスト</t>
    <rPh sb="1" eb="2">
      <t>ダン</t>
    </rPh>
    <phoneticPr fontId="1"/>
  </si>
  <si>
    <t>OAK, 1950</t>
    <phoneticPr fontId="1"/>
  </si>
  <si>
    <t>Pub table</t>
    <phoneticPr fontId="1"/>
  </si>
  <si>
    <t>マホガニー,1920</t>
    <phoneticPr fontId="1"/>
  </si>
  <si>
    <t>子供用デスクとチェアー2個</t>
    <rPh sb="0" eb="3">
      <t>コドモヨウ</t>
    </rPh>
    <rPh sb="12" eb="13">
      <t>コ</t>
    </rPh>
    <phoneticPr fontId="1"/>
  </si>
  <si>
    <t>OAK,1910</t>
    <phoneticPr fontId="1"/>
  </si>
  <si>
    <t>住宅街の絵</t>
    <rPh sb="0" eb="3">
      <t>ジュウタクガイ</t>
    </rPh>
    <rPh sb="4" eb="5">
      <t>エ</t>
    </rPh>
    <phoneticPr fontId="1"/>
  </si>
  <si>
    <t>花の絵</t>
    <rPh sb="0" eb="1">
      <t>ハナ</t>
    </rPh>
    <rPh sb="2" eb="3">
      <t>エ</t>
    </rPh>
    <phoneticPr fontId="1"/>
  </si>
  <si>
    <t>M1T35</t>
    <phoneticPr fontId="1"/>
  </si>
  <si>
    <t>全面がキレイな曲線美の三段サイドデスク</t>
    <rPh sb="0" eb="2">
      <t>ゼンメン</t>
    </rPh>
    <rPh sb="7" eb="10">
      <t>キョクセンビ</t>
    </rPh>
    <rPh sb="11" eb="13">
      <t>サンダン</t>
    </rPh>
    <phoneticPr fontId="1"/>
  </si>
  <si>
    <t>マホガニー､1950</t>
    <phoneticPr fontId="1"/>
  </si>
  <si>
    <t>SD15</t>
    <phoneticPr fontId="1"/>
  </si>
  <si>
    <t>四角いスツール</t>
    <rPh sb="0" eb="2">
      <t>シカク</t>
    </rPh>
    <phoneticPr fontId="1"/>
  </si>
  <si>
    <t>Pain,1940</t>
    <phoneticPr fontId="1"/>
  </si>
  <si>
    <t>ファイリングキャビネット</t>
    <phoneticPr fontId="1"/>
  </si>
  <si>
    <t>ﾏﾎｶﾞﾆｰ､1930</t>
    <phoneticPr fontId="1"/>
  </si>
  <si>
    <t>Georgianライティングテーブル</t>
    <phoneticPr fontId="1"/>
  </si>
  <si>
    <t>ﾏﾎｶﾞﾆｰ､1790</t>
    <phoneticPr fontId="1"/>
  </si>
  <si>
    <t>18世紀のサイドデスク</t>
    <rPh sb="2" eb="4">
      <t>セイキ</t>
    </rPh>
    <phoneticPr fontId="1"/>
  </si>
  <si>
    <t>OAK</t>
    <phoneticPr fontId="1"/>
  </si>
  <si>
    <t>楕円のミラー</t>
    <rPh sb="0" eb="2">
      <t>ダエン</t>
    </rPh>
    <phoneticPr fontId="1"/>
  </si>
  <si>
    <t>Oral gily</t>
    <phoneticPr fontId="1"/>
  </si>
  <si>
    <t>SD10</t>
    <phoneticPr fontId="1"/>
  </si>
  <si>
    <t>WingTable</t>
    <phoneticPr fontId="1"/>
  </si>
  <si>
    <t>BarleyTwistの脚</t>
    <rPh sb="12" eb="13">
      <t>アシ</t>
    </rPh>
    <phoneticPr fontId="1"/>
  </si>
  <si>
    <t>引き出し付きのサイドテーブル</t>
    <rPh sb="0" eb="1">
      <t>ヒ</t>
    </rPh>
    <rPh sb="2" eb="3">
      <t>ダ</t>
    </rPh>
    <rPh sb="4" eb="5">
      <t>ツ</t>
    </rPh>
    <phoneticPr fontId="1"/>
  </si>
  <si>
    <t>OAK､1920</t>
    <phoneticPr fontId="1"/>
  </si>
  <si>
    <t>花瓶が載せられるハートの壁掛け</t>
    <rPh sb="0" eb="2">
      <t>カビン</t>
    </rPh>
    <rPh sb="3" eb="4">
      <t>ノ</t>
    </rPh>
    <rPh sb="12" eb="14">
      <t>カベカ</t>
    </rPh>
    <phoneticPr fontId="1"/>
  </si>
  <si>
    <t>N246</t>
    <phoneticPr fontId="1"/>
  </si>
  <si>
    <t>馬のレースの絵</t>
    <rPh sb="0" eb="1">
      <t>ウマ</t>
    </rPh>
    <rPh sb="6" eb="7">
      <t>エ</t>
    </rPh>
    <phoneticPr fontId="1"/>
  </si>
  <si>
    <t>Q195</t>
    <phoneticPr fontId="1"/>
  </si>
  <si>
    <t>狩りの絵”Gone Away"</t>
    <rPh sb="0" eb="1">
      <t>カ</t>
    </rPh>
    <rPh sb="3" eb="4">
      <t>エ</t>
    </rPh>
    <phoneticPr fontId="1"/>
  </si>
  <si>
    <t>サイドテーブル</t>
    <phoneticPr fontId="1"/>
  </si>
  <si>
    <t>Pine</t>
    <phoneticPr fontId="1"/>
  </si>
  <si>
    <t>C18</t>
    <phoneticPr fontId="1"/>
  </si>
  <si>
    <t>Itatian Table</t>
    <phoneticPr fontId="1"/>
  </si>
  <si>
    <t>？</t>
    <phoneticPr fontId="1"/>
  </si>
  <si>
    <t>PeachSideTable</t>
    <phoneticPr fontId="1"/>
  </si>
  <si>
    <t>Pine, Italy</t>
    <phoneticPr fontId="1"/>
  </si>
  <si>
    <t>楕円のコーヒーテーブル</t>
    <rPh sb="0" eb="2">
      <t>ダエン</t>
    </rPh>
    <phoneticPr fontId="1"/>
  </si>
  <si>
    <t>TaperingLeg, early 20th,ﾏﾎｶﾞﾆｰ</t>
    <phoneticPr fontId="1"/>
  </si>
  <si>
    <t>ﾊﾞｰﾘｰﾂｨｽﾄのｻｲﾄﾞﾃｰﾌﾞﾙ</t>
    <phoneticPr fontId="1"/>
  </si>
  <si>
    <t>Oak,1920</t>
    <phoneticPr fontId="1"/>
  </si>
  <si>
    <t>4段の洋服ダンス</t>
    <rPh sb="1" eb="2">
      <t>ダン</t>
    </rPh>
    <rPh sb="3" eb="5">
      <t>ヨウフク</t>
    </rPh>
    <phoneticPr fontId="1"/>
  </si>
  <si>
    <t>1820、Pine</t>
    <phoneticPr fontId="1"/>
  </si>
  <si>
    <t>両開きのﾛｰﾁｪｽﾄ</t>
    <rPh sb="0" eb="2">
      <t>リョウビラ</t>
    </rPh>
    <phoneticPr fontId="1"/>
  </si>
  <si>
    <t>1870、Pine　ｳﾞｨｸﾄﾘｱﾝ</t>
    <phoneticPr fontId="1"/>
  </si>
  <si>
    <t>H0012</t>
    <phoneticPr fontId="1"/>
  </si>
  <si>
    <t>CIRCA チェアー</t>
    <phoneticPr fontId="1"/>
  </si>
  <si>
    <t>1920、Oak</t>
    <phoneticPr fontId="1"/>
  </si>
  <si>
    <t>H0097</t>
    <phoneticPr fontId="1"/>
  </si>
  <si>
    <t>ﾄﾞﾚｯｼﾝｸﾞミラー</t>
    <phoneticPr fontId="1"/>
  </si>
  <si>
    <t>1890、Oak</t>
    <phoneticPr fontId="1"/>
  </si>
  <si>
    <t>Plannerホルダー</t>
    <phoneticPr fontId="1"/>
  </si>
  <si>
    <t>Planter付ミラー</t>
    <rPh sb="7" eb="8">
      <t>ツキ</t>
    </rPh>
    <phoneticPr fontId="1"/>
  </si>
  <si>
    <t>ﾌﾟﾚｰﾝﾊﾞｯｸﾁｪｱｰ（2台）</t>
    <rPh sb="15" eb="16">
      <t>ダイ</t>
    </rPh>
    <phoneticPr fontId="1"/>
  </si>
  <si>
    <t>1850、ﾋﾞｸﾄﾘｱﾝ、ﾏﾎｶﾞﾆｰ</t>
    <phoneticPr fontId="1"/>
  </si>
  <si>
    <t>ｽｺﾛﾌﾟｼｪｰﾌﾟ机</t>
    <rPh sb="10" eb="11">
      <t>ツクエ</t>
    </rPh>
    <phoneticPr fontId="1"/>
  </si>
  <si>
    <t>1800辺りのTurenレッグ</t>
    <rPh sb="4" eb="5">
      <t>アタ</t>
    </rPh>
    <phoneticPr fontId="1"/>
  </si>
  <si>
    <t>３段チェスト</t>
    <rPh sb="1" eb="2">
      <t>ダン</t>
    </rPh>
    <phoneticPr fontId="1"/>
  </si>
  <si>
    <t>1880Pine</t>
    <phoneticPr fontId="1"/>
  </si>
  <si>
    <t>ビクトリアHighstool</t>
    <phoneticPr fontId="1"/>
  </si>
  <si>
    <t>S168</t>
    <phoneticPr fontId="1"/>
  </si>
  <si>
    <t>1930、Pine</t>
    <phoneticPr fontId="1"/>
  </si>
  <si>
    <t>Oak</t>
    <phoneticPr fontId="1"/>
  </si>
  <si>
    <t>サイドチェアー</t>
    <phoneticPr fontId="1"/>
  </si>
  <si>
    <t>WhiteWideミラー</t>
    <phoneticPr fontId="1"/>
  </si>
  <si>
    <t>ペアーチェア</t>
    <phoneticPr fontId="1"/>
  </si>
  <si>
    <t>写真</t>
    <rPh sb="0" eb="2">
      <t>シャシン</t>
    </rPh>
    <phoneticPr fontId="1"/>
  </si>
  <si>
    <t>利益</t>
    <rPh sb="0" eb="2">
      <t>リエキ</t>
    </rPh>
    <phoneticPr fontId="1"/>
  </si>
  <si>
    <t>A1-0031</t>
    <phoneticPr fontId="1"/>
  </si>
  <si>
    <t>A1-0032</t>
  </si>
  <si>
    <t>A1-0033</t>
  </si>
  <si>
    <t>A1-0034</t>
  </si>
  <si>
    <t>A1-0035</t>
  </si>
  <si>
    <t>A1-0036</t>
  </si>
  <si>
    <t>A1-0037</t>
  </si>
  <si>
    <t>A1-0038</t>
  </si>
  <si>
    <t>A1-0039</t>
  </si>
  <si>
    <t>A1-0040</t>
  </si>
  <si>
    <t>A1-0042</t>
  </si>
  <si>
    <t>A1-0043</t>
  </si>
  <si>
    <t>A1-0044</t>
  </si>
  <si>
    <t>A1-0045</t>
  </si>
  <si>
    <t>A5-0010</t>
    <phoneticPr fontId="1"/>
  </si>
  <si>
    <t>A6-0027</t>
    <phoneticPr fontId="1"/>
  </si>
  <si>
    <t>A6-0028</t>
  </si>
  <si>
    <t>A6-0029</t>
  </si>
  <si>
    <t>A6-0030</t>
  </si>
  <si>
    <t>A6-0031</t>
  </si>
  <si>
    <t>A6-0032</t>
  </si>
  <si>
    <t>A6-0033</t>
  </si>
  <si>
    <t>A6-0034</t>
  </si>
  <si>
    <t>A8-0018</t>
    <phoneticPr fontId="1"/>
  </si>
  <si>
    <t>A8-0019</t>
  </si>
  <si>
    <t>A8-0020</t>
  </si>
  <si>
    <t>A8-0021</t>
  </si>
  <si>
    <t>A8-0022</t>
  </si>
  <si>
    <t>A8-0023</t>
  </si>
  <si>
    <t>A8-0024</t>
  </si>
  <si>
    <t>A8-0025</t>
  </si>
  <si>
    <t>A8-0026</t>
  </si>
  <si>
    <t>B2-0005</t>
    <phoneticPr fontId="1"/>
  </si>
  <si>
    <t>B4-0026</t>
    <phoneticPr fontId="1"/>
  </si>
  <si>
    <t>B4-0027</t>
  </si>
  <si>
    <t>B4-0028</t>
  </si>
  <si>
    <t>B4-0029</t>
  </si>
  <si>
    <t>B4-0030</t>
  </si>
  <si>
    <t>B4-0031</t>
  </si>
  <si>
    <t>B4-0032</t>
  </si>
  <si>
    <t>B4-0033</t>
  </si>
  <si>
    <t>B4-0034</t>
  </si>
  <si>
    <t>B5-0001</t>
    <phoneticPr fontId="1"/>
  </si>
  <si>
    <t>B5-0002</t>
  </si>
  <si>
    <t>B5-0003</t>
  </si>
  <si>
    <t>C3-0027</t>
    <phoneticPr fontId="1"/>
  </si>
  <si>
    <t>C3-0028</t>
  </si>
  <si>
    <t>C3-0029</t>
  </si>
  <si>
    <t>C9-0001</t>
    <phoneticPr fontId="1"/>
  </si>
  <si>
    <t>E2-0002</t>
    <phoneticPr fontId="1"/>
  </si>
  <si>
    <t>E3-0001</t>
    <phoneticPr fontId="1"/>
  </si>
  <si>
    <t>E3-0002</t>
  </si>
  <si>
    <t>E3-0003</t>
  </si>
  <si>
    <t>E3-0004</t>
  </si>
  <si>
    <t>E5-0001</t>
    <phoneticPr fontId="1"/>
  </si>
  <si>
    <t>F2-0001</t>
    <phoneticPr fontId="1"/>
  </si>
  <si>
    <t>F2-0002</t>
  </si>
  <si>
    <t>F2-0003</t>
  </si>
  <si>
    <t>F3-0001</t>
    <phoneticPr fontId="1"/>
  </si>
  <si>
    <t>F3-0002</t>
  </si>
  <si>
    <t>F3-0003</t>
  </si>
  <si>
    <t>F3-0004</t>
  </si>
  <si>
    <t>N1-0020</t>
    <phoneticPr fontId="1"/>
  </si>
  <si>
    <t>N1-0021</t>
  </si>
  <si>
    <t>N1-0022</t>
  </si>
  <si>
    <t>N1-0023</t>
  </si>
  <si>
    <t>ラベル商品名</t>
    <rPh sb="3" eb="6">
      <t>ショウヒンメイ</t>
    </rPh>
    <phoneticPr fontId="1"/>
  </si>
  <si>
    <t>簡易説明</t>
    <rPh sb="0" eb="2">
      <t>カンイ</t>
    </rPh>
    <rPh sb="2" eb="4">
      <t>セツメイ</t>
    </rPh>
    <phoneticPr fontId="1"/>
  </si>
  <si>
    <t>商品画像</t>
    <phoneticPr fontId="1"/>
  </si>
  <si>
    <t>モバイルショップ用商品画像作成</t>
    <phoneticPr fontId="1"/>
  </si>
  <si>
    <t>その他画像1</t>
    <phoneticPr fontId="1"/>
  </si>
  <si>
    <t>その他画像2</t>
  </si>
  <si>
    <t>その他画像3</t>
  </si>
  <si>
    <t>その他画像4</t>
  </si>
  <si>
    <t>会員価格</t>
    <phoneticPr fontId="1"/>
  </si>
  <si>
    <t>定価</t>
    <phoneticPr fontId="1"/>
  </si>
  <si>
    <t>原価</t>
    <phoneticPr fontId="1"/>
  </si>
  <si>
    <t>通貨</t>
    <rPh sb="0" eb="2">
      <t>ツウカ</t>
    </rPh>
    <phoneticPr fontId="1"/>
  </si>
  <si>
    <t>原価on通貨</t>
    <rPh sb="0" eb="2">
      <t>ゲンカ</t>
    </rPh>
    <rPh sb="4" eb="6">
      <t>ツウカ</t>
    </rPh>
    <phoneticPr fontId="1"/>
  </si>
  <si>
    <t>諸掛り按分</t>
    <rPh sb="0" eb="2">
      <t>ショガカ</t>
    </rPh>
    <rPh sb="3" eb="5">
      <t>アンブン</t>
    </rPh>
    <phoneticPr fontId="1"/>
  </si>
  <si>
    <t>総原価</t>
    <rPh sb="0" eb="1">
      <t>ソウ</t>
    </rPh>
    <rPh sb="1" eb="3">
      <t>ゲンカ</t>
    </rPh>
    <phoneticPr fontId="1"/>
  </si>
  <si>
    <t>1**￡
2**€</t>
    <phoneticPr fontId="1"/>
  </si>
  <si>
    <t>カテゴリー（大）*</t>
  </si>
  <si>
    <t>カテゴリー（小）</t>
  </si>
  <si>
    <t>型番</t>
    <phoneticPr fontId="1"/>
  </si>
  <si>
    <t>商品名</t>
    <phoneticPr fontId="1"/>
  </si>
  <si>
    <t>その他画像5</t>
  </si>
  <si>
    <t>その他画像6</t>
  </si>
  <si>
    <t>その他画像7</t>
  </si>
  <si>
    <t>その他画像8</t>
  </si>
  <si>
    <t>その他画像9</t>
  </si>
  <si>
    <t>販売価格</t>
    <phoneticPr fontId="1"/>
  </si>
  <si>
    <t>個数</t>
    <rPh sb="0" eb="2">
      <t>コスウ</t>
    </rPh>
    <phoneticPr fontId="1"/>
  </si>
  <si>
    <t>インテリア雑貨</t>
    <rPh sb="5" eb="7">
      <t>ザッカ</t>
    </rPh>
    <phoneticPr fontId="1"/>
  </si>
  <si>
    <t>花瓶</t>
    <rPh sb="0" eb="2">
      <t>カビン</t>
    </rPh>
    <phoneticPr fontId="1"/>
  </si>
  <si>
    <t>飾り皿</t>
    <rPh sb="0" eb="1">
      <t>カザ</t>
    </rPh>
    <rPh sb="2" eb="3">
      <t>サラ</t>
    </rPh>
    <phoneticPr fontId="1"/>
  </si>
  <si>
    <t>ボトルとガラス瓶</t>
  </si>
  <si>
    <t>B4-0035</t>
    <phoneticPr fontId="1"/>
  </si>
  <si>
    <t>食器</t>
  </si>
  <si>
    <t>ポットとジャー</t>
  </si>
  <si>
    <t>ホワイト＆ブルーのスェディッシュ水差し</t>
    <rPh sb="16" eb="18">
      <t>ミズサ</t>
    </rPh>
    <phoneticPr fontId="1"/>
  </si>
  <si>
    <t>格子模様が北欧らしい小さな水差し</t>
    <rPh sb="0" eb="2">
      <t>コウシ</t>
    </rPh>
    <rPh sb="2" eb="4">
      <t>モヨウ</t>
    </rPh>
    <rPh sb="5" eb="7">
      <t>ホクオウ</t>
    </rPh>
    <rPh sb="10" eb="11">
      <t>チイ</t>
    </rPh>
    <rPh sb="13" eb="15">
      <t>ミズサ</t>
    </rPh>
    <phoneticPr fontId="1"/>
  </si>
  <si>
    <t>白と金色のエナメルペイントが鮮やかな赤のボヘミアン花瓶</t>
    <rPh sb="0" eb="1">
      <t>シロ</t>
    </rPh>
    <rPh sb="2" eb="4">
      <t>キンイロ</t>
    </rPh>
    <rPh sb="14" eb="15">
      <t>アザ</t>
    </rPh>
    <rPh sb="18" eb="19">
      <t>アカ</t>
    </rPh>
    <rPh sb="25" eb="27">
      <t>カビン</t>
    </rPh>
    <phoneticPr fontId="1"/>
  </si>
  <si>
    <t>"War of roses"と名付けられたPearlineグラス</t>
    <rPh sb="15" eb="17">
      <t>ナヅ</t>
    </rPh>
    <phoneticPr fontId="1"/>
  </si>
  <si>
    <t>とても爽やかなブルーの器です</t>
    <rPh sb="3" eb="4">
      <t>サワ</t>
    </rPh>
    <rPh sb="11" eb="12">
      <t>ウツワ</t>
    </rPh>
    <phoneticPr fontId="1"/>
  </si>
  <si>
    <t>1920年代に作られた華やかな一品です</t>
    <rPh sb="4" eb="5">
      <t>ネン</t>
    </rPh>
    <rPh sb="5" eb="6">
      <t>ダイ</t>
    </rPh>
    <rPh sb="7" eb="8">
      <t>ツク</t>
    </rPh>
    <rPh sb="11" eb="12">
      <t>ハナ</t>
    </rPh>
    <rPh sb="15" eb="17">
      <t>イッピン</t>
    </rPh>
    <phoneticPr fontId="1"/>
  </si>
  <si>
    <t>Swidishの土色の小さな花瓶</t>
    <rPh sb="8" eb="10">
      <t>ツチイロ</t>
    </rPh>
    <rPh sb="11" eb="12">
      <t>チイ</t>
    </rPh>
    <rPh sb="14" eb="16">
      <t>カビン</t>
    </rPh>
    <phoneticPr fontId="1"/>
  </si>
  <si>
    <t>B5-0004</t>
  </si>
  <si>
    <t>B5-0005</t>
  </si>
  <si>
    <t>B5-0006</t>
  </si>
  <si>
    <t>B5-0007</t>
  </si>
  <si>
    <t>B5-0008</t>
  </si>
  <si>
    <t>B5-0009</t>
  </si>
  <si>
    <t>B5-0010</t>
  </si>
  <si>
    <t>（割れ）</t>
    <rPh sb="1" eb="2">
      <t>ワ</t>
    </rPh>
    <phoneticPr fontId="1"/>
  </si>
  <si>
    <t>グラスカップ</t>
    <phoneticPr fontId="1"/>
  </si>
  <si>
    <t>”A Present from Brighton"と印刷されたJugとBreakerのセット</t>
    <rPh sb="26" eb="28">
      <t>インサツ</t>
    </rPh>
    <phoneticPr fontId="1"/>
  </si>
  <si>
    <t>フランス製　赤のワイングラス（取っ手にボール）</t>
    <rPh sb="4" eb="5">
      <t>セイ</t>
    </rPh>
    <rPh sb="6" eb="7">
      <t>アカ</t>
    </rPh>
    <rPh sb="15" eb="16">
      <t>ト</t>
    </rPh>
    <rPh sb="17" eb="18">
      <t>テ</t>
    </rPh>
    <phoneticPr fontId="1"/>
  </si>
  <si>
    <t>Pearlineのブルーのグラデーションが美しい水差し</t>
    <rPh sb="21" eb="22">
      <t>ウツク</t>
    </rPh>
    <rPh sb="24" eb="26">
      <t>ミズサ</t>
    </rPh>
    <phoneticPr fontId="1"/>
  </si>
  <si>
    <t>フランス製　赤のワイングラス（スタイリッシュな全面赤）</t>
    <rPh sb="4" eb="5">
      <t>セイ</t>
    </rPh>
    <rPh sb="6" eb="7">
      <t>アカ</t>
    </rPh>
    <rPh sb="23" eb="25">
      <t>ゼンメン</t>
    </rPh>
    <rPh sb="25" eb="26">
      <t>アカ</t>
    </rPh>
    <phoneticPr fontId="1"/>
  </si>
  <si>
    <t>Lady Chippendale' という名前のカップ状Pearlineグラス</t>
    <rPh sb="21" eb="23">
      <t>ナマエ</t>
    </rPh>
    <rPh sb="27" eb="28">
      <t>ジョウ</t>
    </rPh>
    <phoneticPr fontId="1"/>
  </si>
  <si>
    <t xml:space="preserve">メーカー（製造地）：ボヘミアン（チェコ）
サイズ（約）　：   幅 Φ6.7 X 高さ13cm、開口部Φ2.4cm
製造年度：1920年代
</t>
    <phoneticPr fontId="1"/>
  </si>
  <si>
    <t>Davisonによる作品。
Victoria Reg. number　212684
メーカー（製造地）：Davidson's（英国）
製造年度：1893年（登録、製造は1895年前後）</t>
    <phoneticPr fontId="1"/>
  </si>
  <si>
    <t>ビクトリア時代の１９世紀後半にイギリスで作られたもの。
Jugには金色の文字で「A Present from Brighton」と書かれています。
製造年度：1890年代</t>
    <phoneticPr fontId="1"/>
  </si>
  <si>
    <t>A6-0028~0032</t>
    <phoneticPr fontId="1"/>
  </si>
  <si>
    <t>Davison's pearline シリーズ</t>
    <phoneticPr fontId="1"/>
  </si>
  <si>
    <t>1895年前後にイギリスで作られた、海外でも人気のシリーズです。ガラスの爽快感も加工の精密さも素晴らしい出来栄え。海外のネットで購入するよりお得な価格設定になっています。</t>
    <rPh sb="4" eb="5">
      <t>ネン</t>
    </rPh>
    <rPh sb="5" eb="7">
      <t>ゼンゴ</t>
    </rPh>
    <rPh sb="13" eb="14">
      <t>ツク</t>
    </rPh>
    <rPh sb="18" eb="20">
      <t>カイガイ</t>
    </rPh>
    <rPh sb="22" eb="24">
      <t>ニンキ</t>
    </rPh>
    <rPh sb="36" eb="39">
      <t>ソウカイカン</t>
    </rPh>
    <rPh sb="40" eb="42">
      <t>カコウ</t>
    </rPh>
    <rPh sb="43" eb="45">
      <t>セイミツ</t>
    </rPh>
    <rPh sb="47" eb="49">
      <t>スバ</t>
    </rPh>
    <rPh sb="52" eb="55">
      <t>デキバ</t>
    </rPh>
    <rPh sb="57" eb="59">
      <t>カイガイ</t>
    </rPh>
    <rPh sb="64" eb="66">
      <t>コウニュウ</t>
    </rPh>
    <rPh sb="71" eb="72">
      <t>トク</t>
    </rPh>
    <rPh sb="73" eb="75">
      <t>カカク</t>
    </rPh>
    <rPh sb="75" eb="77">
      <t>セッテイ</t>
    </rPh>
    <phoneticPr fontId="1"/>
  </si>
  <si>
    <t>透き通る爽やかさのブルーGrass Basket</t>
    <rPh sb="0" eb="1">
      <t>ス</t>
    </rPh>
    <rPh sb="2" eb="3">
      <t>トオ</t>
    </rPh>
    <rPh sb="4" eb="5">
      <t>サワ</t>
    </rPh>
    <phoneticPr fontId="1"/>
  </si>
  <si>
    <t>フレンチ　切り子の盃　(1900年代）</t>
    <rPh sb="5" eb="6">
      <t>キ</t>
    </rPh>
    <rPh sb="7" eb="8">
      <t>コ</t>
    </rPh>
    <rPh sb="9" eb="10">
      <t>サカズキ</t>
    </rPh>
    <rPh sb="16" eb="17">
      <t>ネン</t>
    </rPh>
    <rPh sb="17" eb="18">
      <t>ダイ</t>
    </rPh>
    <phoneticPr fontId="1"/>
  </si>
  <si>
    <t>蛍光ガラスが使われた黄色のガラス花瓶</t>
    <rPh sb="0" eb="2">
      <t>ケイコウ</t>
    </rPh>
    <rPh sb="6" eb="7">
      <t>ツカ</t>
    </rPh>
    <rPh sb="10" eb="12">
      <t>キイロ</t>
    </rPh>
    <rPh sb="16" eb="18">
      <t>カビン</t>
    </rPh>
    <phoneticPr fontId="1"/>
  </si>
  <si>
    <t>George Davidsonによる、ビクトリアン時代の花瓶。花びら型の足元も可愛い</t>
    <rPh sb="25" eb="27">
      <t>ジダイ</t>
    </rPh>
    <rPh sb="28" eb="30">
      <t>カビン</t>
    </rPh>
    <rPh sb="31" eb="32">
      <t>ハナ</t>
    </rPh>
    <rPh sb="34" eb="35">
      <t>ガタ</t>
    </rPh>
    <rPh sb="36" eb="38">
      <t>アシモト</t>
    </rPh>
    <rPh sb="39" eb="41">
      <t>カワイ</t>
    </rPh>
    <phoneticPr fontId="1"/>
  </si>
  <si>
    <t>薄い黄色に素朴なお花が手書きされている花瓶</t>
    <rPh sb="0" eb="1">
      <t>ウス</t>
    </rPh>
    <rPh sb="2" eb="4">
      <t>キイロ</t>
    </rPh>
    <rPh sb="5" eb="7">
      <t>ソボク</t>
    </rPh>
    <rPh sb="9" eb="10">
      <t>ハナ</t>
    </rPh>
    <rPh sb="11" eb="13">
      <t>テガ</t>
    </rPh>
    <rPh sb="19" eb="21">
      <t>カビン</t>
    </rPh>
    <phoneticPr fontId="1"/>
  </si>
  <si>
    <t>Swidish黒を基調にした砂糖とクレーム入れのセット</t>
    <rPh sb="7" eb="8">
      <t>クロ</t>
    </rPh>
    <rPh sb="9" eb="11">
      <t>キチョウ</t>
    </rPh>
    <rPh sb="14" eb="16">
      <t>サトウ</t>
    </rPh>
    <rPh sb="21" eb="22">
      <t>イ</t>
    </rPh>
    <phoneticPr fontId="1"/>
  </si>
  <si>
    <t>A1-0035他</t>
    <rPh sb="7" eb="8">
      <t>ホカ</t>
    </rPh>
    <phoneticPr fontId="1"/>
  </si>
  <si>
    <t>お手軽な北欧の小物</t>
    <rPh sb="1" eb="3">
      <t>テガル</t>
    </rPh>
    <rPh sb="4" eb="6">
      <t>ホクオウ</t>
    </rPh>
    <rPh sb="7" eb="9">
      <t>コモノ</t>
    </rPh>
    <phoneticPr fontId="1"/>
  </si>
  <si>
    <t>1950～1980年代のスエーデンの小物を集めてみました</t>
    <rPh sb="9" eb="10">
      <t>ネン</t>
    </rPh>
    <rPh sb="10" eb="11">
      <t>ダイ</t>
    </rPh>
    <rPh sb="18" eb="20">
      <t>コモノ</t>
    </rPh>
    <rPh sb="21" eb="22">
      <t>アツ</t>
    </rPh>
    <phoneticPr fontId="1"/>
  </si>
  <si>
    <t>フランス製　赤のワイングラス（チェイサー型）</t>
    <rPh sb="4" eb="5">
      <t>セイ</t>
    </rPh>
    <rPh sb="6" eb="7">
      <t>アカ</t>
    </rPh>
    <rPh sb="20" eb="21">
      <t>ガタ</t>
    </rPh>
    <phoneticPr fontId="1"/>
  </si>
  <si>
    <t>フランス製　赤のワイングラス（シンプル）</t>
    <rPh sb="4" eb="5">
      <t>セイ</t>
    </rPh>
    <rPh sb="6" eb="7">
      <t>アカ</t>
    </rPh>
    <phoneticPr fontId="1"/>
  </si>
  <si>
    <t>B5-0005~</t>
    <phoneticPr fontId="1"/>
  </si>
  <si>
    <t>フランス製1950年代のワイングラス</t>
    <rPh sb="4" eb="5">
      <t>セイ</t>
    </rPh>
    <rPh sb="9" eb="10">
      <t>ネン</t>
    </rPh>
    <rPh sb="10" eb="11">
      <t>ダイ</t>
    </rPh>
    <phoneticPr fontId="1"/>
  </si>
  <si>
    <t>少しずつテイストの違うグラス達です。どれがお好みでしょうか？</t>
    <rPh sb="0" eb="1">
      <t>スコ</t>
    </rPh>
    <rPh sb="9" eb="10">
      <t>チガ</t>
    </rPh>
    <rPh sb="14" eb="15">
      <t>タチ</t>
    </rPh>
    <rPh sb="22" eb="23">
      <t>コノ</t>
    </rPh>
    <phoneticPr fontId="1"/>
  </si>
  <si>
    <t>ドイツ製　ちょっと独特の形と色使いの個性的な花瓶</t>
    <phoneticPr fontId="1"/>
  </si>
  <si>
    <t>ドイツMettlach社の個性的な水差しです。底部分に社名とお城のロゴが見られます。
作風から1900年代に作られたものと推定されます。
花瓶に分類しておりますが、本棚や机の上に置いていただくと、くすっと微笑んでしまうアイコンになるかもしれません。</t>
    <phoneticPr fontId="1"/>
  </si>
  <si>
    <t>N1-0024</t>
    <phoneticPr fontId="1"/>
  </si>
  <si>
    <t>N1-0025</t>
  </si>
  <si>
    <t>N1-0026</t>
  </si>
  <si>
    <t>N1-0027</t>
  </si>
  <si>
    <t>N1-0028</t>
  </si>
  <si>
    <t>N1-0029</t>
  </si>
  <si>
    <t>N1-0024~</t>
    <phoneticPr fontId="1"/>
  </si>
  <si>
    <t>英国製小さな花瓶</t>
    <rPh sb="0" eb="2">
      <t>エイコク</t>
    </rPh>
    <rPh sb="2" eb="3">
      <t>セイ</t>
    </rPh>
    <rPh sb="3" eb="4">
      <t>チイ</t>
    </rPh>
    <rPh sb="6" eb="8">
      <t>カビン</t>
    </rPh>
    <phoneticPr fontId="1"/>
  </si>
  <si>
    <t>英国で買ってきた花瓶です。あちらでも小さなお花をこのような花瓶に植えてテーブルに飾るのはとっても流行っていますよ。</t>
    <rPh sb="0" eb="2">
      <t>エイコク</t>
    </rPh>
    <rPh sb="3" eb="4">
      <t>カ</t>
    </rPh>
    <rPh sb="8" eb="10">
      <t>カビン</t>
    </rPh>
    <rPh sb="18" eb="19">
      <t>チイ</t>
    </rPh>
    <rPh sb="22" eb="23">
      <t>ハナ</t>
    </rPh>
    <rPh sb="29" eb="31">
      <t>カビン</t>
    </rPh>
    <rPh sb="32" eb="33">
      <t>ウ</t>
    </rPh>
    <rPh sb="40" eb="41">
      <t>カザ</t>
    </rPh>
    <rPh sb="48" eb="50">
      <t>ハヤ</t>
    </rPh>
    <phoneticPr fontId="1"/>
  </si>
  <si>
    <t>N1-0030</t>
  </si>
  <si>
    <t>N1-0031</t>
  </si>
  <si>
    <t>染め直したアンディークの大判フレンチリネン</t>
    <rPh sb="0" eb="1">
      <t>ソ</t>
    </rPh>
    <rPh sb="2" eb="3">
      <t>ナオ</t>
    </rPh>
    <rPh sb="12" eb="14">
      <t>オオバン</t>
    </rPh>
    <phoneticPr fontId="1"/>
  </si>
  <si>
    <t>E2-0003</t>
  </si>
  <si>
    <t>リメイクのリネンのバックパック（チャコールグレー）</t>
    <phoneticPr fontId="1"/>
  </si>
  <si>
    <t>リメイクのリネンのバックパック（ベージュ）</t>
    <phoneticPr fontId="1"/>
  </si>
  <si>
    <t>A1-0046</t>
  </si>
  <si>
    <t>まみこ</t>
    <phoneticPr fontId="1"/>
  </si>
  <si>
    <t>英国製　上だけ薄茶色の大き目花瓶</t>
    <rPh sb="0" eb="2">
      <t>エイコク</t>
    </rPh>
    <rPh sb="2" eb="3">
      <t>セイ</t>
    </rPh>
    <rPh sb="4" eb="5">
      <t>ウエ</t>
    </rPh>
    <rPh sb="7" eb="8">
      <t>ウス</t>
    </rPh>
    <rPh sb="8" eb="10">
      <t>チャイロ</t>
    </rPh>
    <rPh sb="11" eb="12">
      <t>オオ</t>
    </rPh>
    <rPh sb="13" eb="14">
      <t>メ</t>
    </rPh>
    <rPh sb="14" eb="16">
      <t>カビン</t>
    </rPh>
    <phoneticPr fontId="1"/>
  </si>
  <si>
    <t>B4-0036</t>
  </si>
  <si>
    <t>B4-0037</t>
  </si>
  <si>
    <t>B4-0038</t>
  </si>
  <si>
    <t>黄土色の調理器具入れ</t>
    <rPh sb="0" eb="2">
      <t>オウド</t>
    </rPh>
    <rPh sb="2" eb="3">
      <t>イロ</t>
    </rPh>
    <rPh sb="4" eb="6">
      <t>チョウリ</t>
    </rPh>
    <rPh sb="6" eb="8">
      <t>キグ</t>
    </rPh>
    <rPh sb="8" eb="9">
      <t>イ</t>
    </rPh>
    <phoneticPr fontId="1"/>
  </si>
  <si>
    <t>深い茶色のジャグ</t>
    <rPh sb="0" eb="1">
      <t>フカ</t>
    </rPh>
    <rPh sb="2" eb="4">
      <t>チャイロ</t>
    </rPh>
    <phoneticPr fontId="1"/>
  </si>
  <si>
    <t>ホワイト・ホウロウの大きめジャグ</t>
    <rPh sb="10" eb="11">
      <t>オオ</t>
    </rPh>
    <phoneticPr fontId="1"/>
  </si>
  <si>
    <t>安友さん</t>
    <rPh sb="0" eb="2">
      <t>ヤストモ</t>
    </rPh>
    <phoneticPr fontId="1"/>
  </si>
  <si>
    <t>ライト</t>
    <phoneticPr fontId="1"/>
  </si>
  <si>
    <t>ペンダントライト</t>
    <phoneticPr fontId="1"/>
  </si>
  <si>
    <t>D2-0006</t>
  </si>
  <si>
    <t>薄い黄色が上品なVaseline（ヴァセリン）シェードとランプのセット</t>
    <rPh sb="0" eb="1">
      <t>ウス</t>
    </rPh>
    <rPh sb="2" eb="4">
      <t>キイロ</t>
    </rPh>
    <rPh sb="5" eb="7">
      <t>ジョウヒン</t>
    </rPh>
    <phoneticPr fontId="1"/>
  </si>
  <si>
    <t>D2-0007</t>
  </si>
  <si>
    <t>D2-0008</t>
  </si>
  <si>
    <t>薄いイエローに花柄がキレイなエッチングガラス・シェードとランプのセット</t>
    <rPh sb="0" eb="1">
      <t>ウス</t>
    </rPh>
    <rPh sb="7" eb="9">
      <t>ハナガラ</t>
    </rPh>
    <phoneticPr fontId="1"/>
  </si>
  <si>
    <t>透明ベースに乳白色の色付けで美しい、Vaseline（ヴァセリン）シェードとランプのセット、</t>
    <rPh sb="14" eb="15">
      <t>ウツク</t>
    </rPh>
    <phoneticPr fontId="1"/>
  </si>
  <si>
    <t>デスクライト</t>
    <phoneticPr fontId="1"/>
  </si>
  <si>
    <t>D1-0004</t>
    <phoneticPr fontId="1"/>
  </si>
  <si>
    <t>レトロの味わいがたまらないテーブルライト</t>
    <rPh sb="4" eb="5">
      <t>アジ</t>
    </rPh>
    <phoneticPr fontId="1"/>
  </si>
  <si>
    <t>E3-0004</t>
    <phoneticPr fontId="1"/>
  </si>
  <si>
    <t>E3-0005</t>
  </si>
  <si>
    <t>C4-0005</t>
    <phoneticPr fontId="1"/>
  </si>
  <si>
    <t>C4-0006</t>
  </si>
  <si>
    <t>C1-0020</t>
    <phoneticPr fontId="1"/>
  </si>
  <si>
    <t>C4-0007</t>
    <phoneticPr fontId="1"/>
  </si>
  <si>
    <t>C4-0008</t>
    <phoneticPr fontId="1"/>
  </si>
  <si>
    <t>C3-0030</t>
    <phoneticPr fontId="1"/>
  </si>
  <si>
    <t>C1-0021</t>
    <phoneticPr fontId="1"/>
  </si>
  <si>
    <t>C1-0022</t>
  </si>
  <si>
    <t>E6-0001</t>
    <phoneticPr fontId="1"/>
  </si>
  <si>
    <t>E3-0006</t>
    <phoneticPr fontId="1"/>
  </si>
  <si>
    <t>E3-0007</t>
  </si>
  <si>
    <t>C1-0023</t>
    <phoneticPr fontId="1"/>
  </si>
  <si>
    <t>E6-0002</t>
    <phoneticPr fontId="1"/>
  </si>
  <si>
    <t>C6-0012</t>
    <phoneticPr fontId="1"/>
  </si>
  <si>
    <t>C5-0004</t>
    <phoneticPr fontId="1"/>
  </si>
  <si>
    <t>C3-0031</t>
    <phoneticPr fontId="1"/>
  </si>
  <si>
    <t>E6-0003</t>
    <phoneticPr fontId="1"/>
  </si>
  <si>
    <t>E6-0004</t>
  </si>
  <si>
    <t>E6-0005</t>
  </si>
  <si>
    <t>C1-0024</t>
    <phoneticPr fontId="1"/>
  </si>
  <si>
    <t>C6-0013</t>
    <phoneticPr fontId="1"/>
  </si>
  <si>
    <t>C3-0032</t>
    <phoneticPr fontId="1"/>
  </si>
  <si>
    <t>C3-0033</t>
  </si>
  <si>
    <t>E3-0008</t>
    <phoneticPr fontId="1"/>
  </si>
  <si>
    <t>E3-0009</t>
  </si>
  <si>
    <t>風景絵</t>
    <rPh sb="0" eb="2">
      <t>フウケイ</t>
    </rPh>
    <rPh sb="2" eb="3">
      <t>エ</t>
    </rPh>
    <phoneticPr fontId="1"/>
  </si>
  <si>
    <t>E6-0006</t>
    <phoneticPr fontId="1"/>
  </si>
  <si>
    <t>C4-0009</t>
    <phoneticPr fontId="1"/>
  </si>
  <si>
    <t>C4-0010</t>
  </si>
  <si>
    <t>C4-0011</t>
  </si>
  <si>
    <t>C4-0012</t>
  </si>
  <si>
    <t>C4-0013</t>
  </si>
  <si>
    <t>C4-0014</t>
  </si>
  <si>
    <t>C4-0011</t>
    <phoneticPr fontId="1"/>
  </si>
  <si>
    <t>C4-0012</t>
    <phoneticPr fontId="1"/>
  </si>
  <si>
    <t>C4-0013</t>
    <phoneticPr fontId="1"/>
  </si>
  <si>
    <t>C4-0015</t>
    <phoneticPr fontId="1"/>
  </si>
  <si>
    <t>原価(円）</t>
    <rPh sb="0" eb="2">
      <t>ゲンカ</t>
    </rPh>
    <rPh sb="3" eb="4">
      <t>エン</t>
    </rPh>
    <phoneticPr fontId="1"/>
  </si>
  <si>
    <t>運賃込み</t>
    <rPh sb="0" eb="2">
      <t>ウンチン</t>
    </rPh>
    <rPh sb="2" eb="3">
      <t>コ</t>
    </rPh>
    <phoneticPr fontId="1"/>
  </si>
  <si>
    <t>*</t>
    <phoneticPr fontId="1"/>
  </si>
  <si>
    <t>フレンチ・ミドルスツール（1940, White Oak)</t>
    <phoneticPr fontId="1"/>
  </si>
  <si>
    <t>リキュールグラス6個セット　背が高くて鮮やかな6色</t>
    <rPh sb="9" eb="10">
      <t>コ</t>
    </rPh>
    <rPh sb="14" eb="15">
      <t>セ</t>
    </rPh>
    <rPh sb="16" eb="17">
      <t>タカ</t>
    </rPh>
    <rPh sb="19" eb="20">
      <t>アザ</t>
    </rPh>
    <rPh sb="24" eb="25">
      <t>ショク</t>
    </rPh>
    <phoneticPr fontId="1"/>
  </si>
  <si>
    <t>カントリースツール(1940, Pain)</t>
    <phoneticPr fontId="1"/>
  </si>
  <si>
    <t>絵画（店主と紳士の談笑）</t>
    <rPh sb="0" eb="2">
      <t>カイガ</t>
    </rPh>
    <rPh sb="3" eb="5">
      <t>テンシュ</t>
    </rPh>
    <rPh sb="6" eb="8">
      <t>シンシ</t>
    </rPh>
    <rPh sb="9" eb="11">
      <t>ダンショウ</t>
    </rPh>
    <phoneticPr fontId="1"/>
  </si>
  <si>
    <t>絵画(英国の街角）</t>
    <rPh sb="0" eb="2">
      <t>カイガ</t>
    </rPh>
    <rPh sb="3" eb="5">
      <t>エイコク</t>
    </rPh>
    <rPh sb="6" eb="8">
      <t>マチカド</t>
    </rPh>
    <phoneticPr fontId="1"/>
  </si>
  <si>
    <t>絵画（咲き誇る花達）</t>
    <rPh sb="0" eb="2">
      <t>カイガ</t>
    </rPh>
    <rPh sb="3" eb="4">
      <t>サ</t>
    </rPh>
    <rPh sb="5" eb="6">
      <t>ホコ</t>
    </rPh>
    <rPh sb="7" eb="9">
      <t>ハナタチ</t>
    </rPh>
    <phoneticPr fontId="1"/>
  </si>
  <si>
    <t>絵画（夢見る王）</t>
    <rPh sb="0" eb="2">
      <t>カイガ</t>
    </rPh>
    <rPh sb="3" eb="5">
      <t>ユメミ</t>
    </rPh>
    <rPh sb="6" eb="7">
      <t>オウ</t>
    </rPh>
    <phoneticPr fontId="1"/>
  </si>
  <si>
    <t>利益</t>
    <rPh sb="0" eb="2">
      <t>リエキ</t>
    </rPh>
    <phoneticPr fontId="1"/>
  </si>
  <si>
    <t>*</t>
    <phoneticPr fontId="1"/>
  </si>
  <si>
    <t>ドロワー　4段</t>
    <rPh sb="6" eb="7">
      <t>ダン</t>
    </rPh>
    <phoneticPr fontId="1"/>
  </si>
  <si>
    <t>19th サイドチェア</t>
    <phoneticPr fontId="1"/>
  </si>
  <si>
    <t>C6-0014</t>
    <phoneticPr fontId="1"/>
  </si>
  <si>
    <t>C1-0025</t>
    <phoneticPr fontId="1"/>
  </si>
  <si>
    <t>C1-0026</t>
  </si>
  <si>
    <t>Oakティーテーブル</t>
    <phoneticPr fontId="1"/>
  </si>
  <si>
    <t>綺麗な脚の彫刻が素敵なマホガニーのPub table　</t>
    <phoneticPr fontId="1"/>
  </si>
  <si>
    <t>*</t>
    <phoneticPr fontId="1"/>
  </si>
  <si>
    <t>オークの可愛いチャイルドデスクとチェアー2個のセット</t>
    <rPh sb="4" eb="6">
      <t>カワイ</t>
    </rPh>
    <rPh sb="21" eb="22">
      <t>コ</t>
    </rPh>
    <phoneticPr fontId="1"/>
  </si>
  <si>
    <t>シャビーで小さなリビングテーブル</t>
    <rPh sb="5" eb="6">
      <t>チイ</t>
    </rPh>
    <phoneticPr fontId="1"/>
  </si>
  <si>
    <t>Beech Side Table ブナの木でできたシャビーなテーブル</t>
    <rPh sb="20" eb="21">
      <t>キ</t>
    </rPh>
    <phoneticPr fontId="1"/>
  </si>
  <si>
    <t>マホガニー　バルーンバックのチェア2台セット</t>
    <rPh sb="18" eb="19">
      <t>ダイ</t>
    </rPh>
    <phoneticPr fontId="1"/>
  </si>
  <si>
    <t>しっとり深い色目のオーク材サイドテーブル</t>
    <rPh sb="4" eb="5">
      <t>フカ</t>
    </rPh>
    <rPh sb="6" eb="8">
      <t>イロメ</t>
    </rPh>
    <rPh sb="12" eb="13">
      <t>ザイ</t>
    </rPh>
    <phoneticPr fontId="1"/>
  </si>
  <si>
    <t>英国製楕円のドレッシングミラー</t>
    <rPh sb="0" eb="2">
      <t>エイコク</t>
    </rPh>
    <rPh sb="2" eb="3">
      <t>セイ</t>
    </rPh>
    <rPh sb="3" eb="5">
      <t>ダエン</t>
    </rPh>
    <phoneticPr fontId="1"/>
  </si>
  <si>
    <t>Pooleの絵皿（イギリスの四季）４枚セット</t>
    <rPh sb="6" eb="8">
      <t>エザラ</t>
    </rPh>
    <rPh sb="14" eb="16">
      <t>シキ</t>
    </rPh>
    <rPh sb="18" eb="19">
      <t>マイ</t>
    </rPh>
    <phoneticPr fontId="1"/>
  </si>
  <si>
    <t>ドロワー</t>
    <phoneticPr fontId="1"/>
  </si>
  <si>
    <t xml:space="preserve">おちついた色のキッチンHighstool（ビクトリアン） </t>
    <rPh sb="5" eb="6">
      <t>イロ</t>
    </rPh>
    <phoneticPr fontId="1"/>
  </si>
  <si>
    <t>ちょっとラフでシャビーなスツール</t>
    <phoneticPr fontId="1"/>
  </si>
  <si>
    <t>無骨で頑丈なハイスツール</t>
    <rPh sb="0" eb="2">
      <t>ブコツ</t>
    </rPh>
    <rPh sb="3" eb="5">
      <t>ガンジョウ</t>
    </rPh>
    <phoneticPr fontId="1"/>
  </si>
  <si>
    <t>19世紀ターンレッグのサイドテーブル</t>
    <rPh sb="2" eb="4">
      <t>セイキ</t>
    </rPh>
    <phoneticPr fontId="1"/>
  </si>
  <si>
    <t>ちょっと不揃いな古いペアーチェアー</t>
    <rPh sb="4" eb="6">
      <t>フゾロ</t>
    </rPh>
    <rPh sb="8" eb="9">
      <t>フル</t>
    </rPh>
    <phoneticPr fontId="1"/>
  </si>
  <si>
    <t>C3-0034</t>
    <phoneticPr fontId="1"/>
  </si>
  <si>
    <t>さらにコンパクトになる小さなリーフテーブル</t>
    <rPh sb="11" eb="12">
      <t>チイ</t>
    </rPh>
    <phoneticPr fontId="1"/>
  </si>
  <si>
    <t>木製フレームが上品な楕円のミラー</t>
    <rPh sb="0" eb="2">
      <t>モクセイ</t>
    </rPh>
    <rPh sb="7" eb="9">
      <t>ジョウヒン</t>
    </rPh>
    <rPh sb="10" eb="12">
      <t>ダエン</t>
    </rPh>
    <phoneticPr fontId="1"/>
  </si>
  <si>
    <t>Oral gily　1930</t>
    <phoneticPr fontId="1"/>
  </si>
  <si>
    <t>Planterが付いて花の模様でファンシーなミラー</t>
    <rPh sb="8" eb="9">
      <t>ツ</t>
    </rPh>
    <rPh sb="11" eb="12">
      <t>ハナ</t>
    </rPh>
    <rPh sb="13" eb="15">
      <t>モヨウ</t>
    </rPh>
    <phoneticPr fontId="1"/>
  </si>
  <si>
    <t>小さな真鍮フレームのGilt Ovalミラー</t>
    <rPh sb="0" eb="1">
      <t>チイ</t>
    </rPh>
    <rPh sb="3" eb="5">
      <t>シンチュウ</t>
    </rPh>
    <phoneticPr fontId="1"/>
  </si>
  <si>
    <t>マホガニーのコーヒーテーブル</t>
    <phoneticPr fontId="1"/>
  </si>
  <si>
    <t>実販売</t>
    <rPh sb="0" eb="1">
      <t>ジツ</t>
    </rPh>
    <rPh sb="1" eb="3">
      <t>ハンバイ</t>
    </rPh>
    <phoneticPr fontId="1"/>
  </si>
  <si>
    <t>実利益</t>
    <rPh sb="0" eb="1">
      <t>ジツ</t>
    </rPh>
    <rPh sb="1" eb="3">
      <t>リエキ</t>
    </rPh>
    <phoneticPr fontId="1"/>
  </si>
  <si>
    <t>イタリア製　4色使いのポップな花瓶</t>
    <rPh sb="4" eb="5">
      <t>セイ</t>
    </rPh>
    <rPh sb="7" eb="8">
      <t>ショク</t>
    </rPh>
    <rPh sb="8" eb="9">
      <t>ツカ</t>
    </rPh>
    <rPh sb="15" eb="17">
      <t>カビン</t>
    </rPh>
    <phoneticPr fontId="1"/>
  </si>
  <si>
    <t>イタリア製　お部屋も明るくしてくれるカラフルな花瓶</t>
    <rPh sb="4" eb="5">
      <t>セイ</t>
    </rPh>
    <rPh sb="7" eb="9">
      <t>ヘヤ</t>
    </rPh>
    <rPh sb="10" eb="11">
      <t>アカ</t>
    </rPh>
    <rPh sb="23" eb="25">
      <t>カビン</t>
    </rPh>
    <phoneticPr fontId="1"/>
  </si>
  <si>
    <t>イタリア製　黒地に模様も小さな花瓶</t>
    <rPh sb="4" eb="5">
      <t>セイ</t>
    </rPh>
    <rPh sb="6" eb="8">
      <t>クロジ</t>
    </rPh>
    <rPh sb="9" eb="11">
      <t>モヨウ</t>
    </rPh>
    <rPh sb="12" eb="13">
      <t>チイ</t>
    </rPh>
    <rPh sb="15" eb="17">
      <t>カビン</t>
    </rPh>
    <phoneticPr fontId="1"/>
  </si>
  <si>
    <t>Georgian のライティングデスク</t>
    <phoneticPr fontId="1"/>
  </si>
  <si>
    <t>Sarah's</t>
    <phoneticPr fontId="1"/>
  </si>
  <si>
    <t>C3-0035</t>
    <phoneticPr fontId="1"/>
  </si>
  <si>
    <t>古くて少しジャンクテイストなペアーチェアー</t>
    <rPh sb="0" eb="1">
      <t>フル</t>
    </rPh>
    <rPh sb="3" eb="4">
      <t>スコ</t>
    </rPh>
    <phoneticPr fontId="1"/>
  </si>
  <si>
    <t>バーリーツイストの上品なサイドテーブル</t>
    <rPh sb="9" eb="11">
      <t>ジョウヒン</t>
    </rPh>
    <phoneticPr fontId="1"/>
  </si>
  <si>
    <t>プリント絵とアンティークフレーム：”Gone Away"</t>
    <rPh sb="4" eb="5">
      <t>エ</t>
    </rPh>
    <phoneticPr fontId="1"/>
  </si>
  <si>
    <t>全面がキレイな曲線美のジョージアンスタイルの三段チェスト</t>
    <rPh sb="0" eb="2">
      <t>ゼンメン</t>
    </rPh>
    <rPh sb="7" eb="10">
      <t>キョクセンビ</t>
    </rPh>
    <rPh sb="22" eb="24">
      <t>サンダン</t>
    </rPh>
    <phoneticPr fontId="1"/>
  </si>
  <si>
    <t>C5-0005</t>
    <phoneticPr fontId="1"/>
  </si>
  <si>
    <t>上質なパインの洋ダンス</t>
    <rPh sb="0" eb="2">
      <t>ジョウシツ</t>
    </rPh>
    <rPh sb="7" eb="8">
      <t>ヨウ</t>
    </rPh>
    <phoneticPr fontId="1"/>
  </si>
  <si>
    <t>フランス製グリーンのグラス５個セット</t>
    <rPh sb="4" eb="5">
      <t>セイ</t>
    </rPh>
    <rPh sb="14" eb="15">
      <t>コ</t>
    </rPh>
    <phoneticPr fontId="1"/>
  </si>
  <si>
    <t>木目に癒されます。パインの3段チェスト</t>
    <rPh sb="0" eb="2">
      <t>モクメ</t>
    </rPh>
    <rPh sb="3" eb="4">
      <t>イヤ</t>
    </rPh>
    <rPh sb="14" eb="15">
      <t>ダン</t>
    </rPh>
    <phoneticPr fontId="1"/>
  </si>
  <si>
    <t>C5-0006</t>
    <phoneticPr fontId="1"/>
  </si>
  <si>
    <t>売価</t>
    <rPh sb="0" eb="2">
      <t>バイカ</t>
    </rPh>
    <phoneticPr fontId="1"/>
  </si>
  <si>
    <t>収入</t>
    <rPh sb="0" eb="2">
      <t>シュウニュウ</t>
    </rPh>
    <phoneticPr fontId="1"/>
  </si>
  <si>
    <t>利益</t>
    <rPh sb="0" eb="2">
      <t>リエキ</t>
    </rPh>
    <phoneticPr fontId="1"/>
  </si>
  <si>
    <t>在庫</t>
    <rPh sb="0" eb="2">
      <t>ザイコ</t>
    </rPh>
    <phoneticPr fontId="1"/>
  </si>
  <si>
    <t>実売価</t>
    <rPh sb="0" eb="1">
      <t>ジツ</t>
    </rPh>
    <rPh sb="1" eb="3">
      <t>バイカ</t>
    </rPh>
    <phoneticPr fontId="1"/>
  </si>
  <si>
    <t>対象原価</t>
    <rPh sb="0" eb="2">
      <t>タイショウ</t>
    </rPh>
    <rPh sb="2" eb="4">
      <t>ゲンカ</t>
    </rPh>
    <phoneticPr fontId="1"/>
  </si>
  <si>
    <t>X-0001</t>
    <phoneticPr fontId="1"/>
  </si>
  <si>
    <t>ホーロー</t>
    <phoneticPr fontId="1"/>
  </si>
  <si>
    <t>オークの上品な5段チェスト</t>
    <rPh sb="4" eb="6">
      <t>ジョウヒン</t>
    </rPh>
    <rPh sb="8" eb="9">
      <t>ダン</t>
    </rPh>
    <phoneticPr fontId="1"/>
  </si>
  <si>
    <t>C5-0007</t>
    <phoneticPr fontId="1"/>
  </si>
  <si>
    <t>Pain無垢の3段チェスト</t>
    <rPh sb="4" eb="6">
      <t>ムク</t>
    </rPh>
    <rPh sb="8" eb="9">
      <t>ダン</t>
    </rPh>
    <phoneticPr fontId="1"/>
  </si>
  <si>
    <t>初期価格設定ミス</t>
    <rPh sb="0" eb="2">
      <t>ショキ</t>
    </rPh>
    <rPh sb="2" eb="4">
      <t>カカク</t>
    </rPh>
    <rPh sb="4" eb="6">
      <t>セッテイ</t>
    </rPh>
    <phoneticPr fontId="1"/>
  </si>
  <si>
    <t>実利益</t>
    <rPh sb="0" eb="1">
      <t>ジツ</t>
    </rPh>
    <rPh sb="1" eb="3">
      <t>リエキ</t>
    </rPh>
    <phoneticPr fontId="1"/>
  </si>
  <si>
    <t>Girl in blue dress</t>
    <phoneticPr fontId="1"/>
  </si>
  <si>
    <t>Rockingham pottery</t>
    <phoneticPr fontId="1"/>
  </si>
  <si>
    <t>C4-0015</t>
    <phoneticPr fontId="1"/>
  </si>
  <si>
    <t>C6-0015</t>
    <phoneticPr fontId="1"/>
  </si>
  <si>
    <t>The Mansion house from the bank</t>
    <phoneticPr fontId="1"/>
  </si>
  <si>
    <t>Exton house</t>
    <phoneticPr fontId="1"/>
  </si>
  <si>
    <t>2019/2</t>
    <phoneticPr fontId="1"/>
  </si>
  <si>
    <t>2019年</t>
    <rPh sb="4" eb="5">
      <t>ネン</t>
    </rPh>
    <phoneticPr fontId="1"/>
  </si>
  <si>
    <t>2019/03</t>
    <phoneticPr fontId="1"/>
  </si>
  <si>
    <t>店舗</t>
    <rPh sb="0" eb="2">
      <t>テンポ</t>
    </rPh>
    <phoneticPr fontId="1"/>
  </si>
  <si>
    <t>利益</t>
    <rPh sb="0" eb="2">
      <t>リエキ</t>
    </rPh>
    <phoneticPr fontId="1"/>
  </si>
  <si>
    <t>2019/01</t>
    <phoneticPr fontId="1"/>
  </si>
  <si>
    <t>C3-0036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</si>
</sst>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373F48"/>
      <name val="Arial"/>
      <family val="2"/>
    </font>
    <font>
      <sz val="9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38" fontId="0" fillId="0" borderId="0" xfId="1" applyFont="1">
      <alignment vertical="center"/>
    </xf>
    <xf numFmtId="38" fontId="3" fillId="0" borderId="0" xfId="1" applyFont="1">
      <alignment vertical="center"/>
    </xf>
    <xf numFmtId="38" fontId="4" fillId="0" borderId="0" xfId="1" applyFont="1">
      <alignment vertical="center"/>
    </xf>
    <xf numFmtId="38" fontId="4" fillId="0" borderId="2" xfId="1" applyFont="1" applyBorder="1">
      <alignment vertical="center"/>
    </xf>
    <xf numFmtId="0" fontId="0" fillId="0" borderId="0" xfId="0" applyAlignment="1">
      <alignment vertical="center" wrapText="1"/>
    </xf>
    <xf numFmtId="0" fontId="5" fillId="0" borderId="0" xfId="2">
      <alignment vertical="center"/>
    </xf>
    <xf numFmtId="0" fontId="0" fillId="0" borderId="1" xfId="0" applyBorder="1" applyAlignment="1">
      <alignment vertical="center" wrapText="1"/>
    </xf>
    <xf numFmtId="38" fontId="0" fillId="0" borderId="0" xfId="1" applyFont="1" applyAlignment="1">
      <alignment vertical="center" wrapText="1"/>
    </xf>
    <xf numFmtId="38" fontId="0" fillId="0" borderId="0" xfId="0" applyNumberFormat="1">
      <alignment vertical="center"/>
    </xf>
    <xf numFmtId="38" fontId="0" fillId="0" borderId="1" xfId="1" applyFont="1" applyBorder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2" xfId="0" quotePrefix="1" applyBorder="1">
      <alignment vertical="center"/>
    </xf>
    <xf numFmtId="0" fontId="0" fillId="0" borderId="0" xfId="0" quotePrefix="1" applyAlignment="1">
      <alignment vertical="center" wrapText="1"/>
    </xf>
    <xf numFmtId="3" fontId="0" fillId="0" borderId="1" xfId="0" applyNumberFormat="1" applyBorder="1">
      <alignment vertical="center"/>
    </xf>
    <xf numFmtId="0" fontId="8" fillId="0" borderId="0" xfId="2" applyFont="1" applyAlignment="1">
      <alignment vertical="center" wrapText="1"/>
    </xf>
    <xf numFmtId="49" fontId="0" fillId="0" borderId="1" xfId="0" applyNumberForma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" fontId="0" fillId="0" borderId="0" xfId="0" quotePrefix="1" applyNumberFormat="1">
      <alignment vertical="center"/>
    </xf>
    <xf numFmtId="0" fontId="0" fillId="0" borderId="0" xfId="0" quotePrefix="1">
      <alignment vertical="center"/>
    </xf>
    <xf numFmtId="55" fontId="0" fillId="0" borderId="0" xfId="0" applyNumberForma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_master_ver2_2018&#38598;&#353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0622"/>
      <sheetName val="sheet2 大物"/>
      <sheetName val="Sheet1"/>
      <sheetName val="家具フェア"/>
      <sheetName val="京阪園芸"/>
    </sheetNames>
    <sheetDataSet>
      <sheetData sheetId="0">
        <row r="348">
          <cell r="AF348">
            <v>2704201.0473307832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C56B0-A5D2-4ABE-9C02-B9C7D29CC9C9}">
  <dimension ref="B1:R73"/>
  <sheetViews>
    <sheetView topLeftCell="A59" workbookViewId="0">
      <selection activeCell="P66" sqref="P66"/>
    </sheetView>
  </sheetViews>
  <sheetFormatPr defaultRowHeight="18" x14ac:dyDescent="0.55000000000000004"/>
  <cols>
    <col min="1" max="1" width="2.58203125" customWidth="1"/>
    <col min="2" max="2" width="6" customWidth="1"/>
    <col min="5" max="5" width="13.33203125" bestFit="1" customWidth="1"/>
    <col min="8" max="8" width="9.83203125" bestFit="1" customWidth="1"/>
    <col min="13" max="13" width="8.6640625" style="5"/>
    <col min="14" max="14" width="15.5" customWidth="1"/>
    <col min="15" max="15" width="10" customWidth="1"/>
    <col min="16" max="16" width="11.4140625" customWidth="1"/>
    <col min="17" max="17" width="9.6640625" customWidth="1"/>
  </cols>
  <sheetData>
    <row r="1" spans="2:18" x14ac:dyDescent="0.55000000000000004">
      <c r="K1">
        <v>154</v>
      </c>
      <c r="L1">
        <v>1.2</v>
      </c>
    </row>
    <row r="2" spans="2:18" x14ac:dyDescent="0.55000000000000004">
      <c r="B2" s="1" t="s">
        <v>0</v>
      </c>
      <c r="C2" s="1" t="s">
        <v>1</v>
      </c>
      <c r="D2" s="1"/>
      <c r="E2" s="1" t="s">
        <v>2</v>
      </c>
      <c r="F2" s="1" t="s">
        <v>3</v>
      </c>
      <c r="G2" s="1" t="s">
        <v>4</v>
      </c>
      <c r="H2" s="1" t="s">
        <v>5</v>
      </c>
      <c r="I2" s="2" t="s">
        <v>29</v>
      </c>
      <c r="J2" s="2" t="s">
        <v>30</v>
      </c>
      <c r="K2" s="2" t="s">
        <v>137</v>
      </c>
      <c r="L2" s="2" t="s">
        <v>138</v>
      </c>
      <c r="M2" s="6" t="s">
        <v>31</v>
      </c>
      <c r="N2" s="2" t="s">
        <v>32</v>
      </c>
      <c r="O2" s="2" t="s">
        <v>159</v>
      </c>
      <c r="P2" s="2" t="s">
        <v>158</v>
      </c>
      <c r="Q2" s="2" t="s">
        <v>160</v>
      </c>
      <c r="R2" s="2" t="s">
        <v>142</v>
      </c>
    </row>
    <row r="3" spans="2:18" x14ac:dyDescent="0.55000000000000004">
      <c r="B3" s="1">
        <v>1</v>
      </c>
      <c r="C3" s="1" t="s">
        <v>6</v>
      </c>
      <c r="D3" s="1" t="s">
        <v>143</v>
      </c>
      <c r="E3" s="1" t="s">
        <v>7</v>
      </c>
      <c r="F3" s="1">
        <v>3.5</v>
      </c>
      <c r="G3" s="1">
        <v>10</v>
      </c>
      <c r="H3" s="1">
        <f>F3*G3</f>
        <v>35</v>
      </c>
      <c r="I3" t="s">
        <v>33</v>
      </c>
      <c r="K3">
        <f>F3*K$1</f>
        <v>539</v>
      </c>
      <c r="L3">
        <f>K3*L$1</f>
        <v>646.79999999999995</v>
      </c>
      <c r="M3" s="5">
        <v>950</v>
      </c>
      <c r="N3" t="s">
        <v>34</v>
      </c>
      <c r="O3">
        <f>K3*G3</f>
        <v>5390</v>
      </c>
      <c r="P3">
        <f>(L3-K3)*G3</f>
        <v>1077.9999999999995</v>
      </c>
      <c r="Q3">
        <f>M3*G3</f>
        <v>9500</v>
      </c>
      <c r="R3">
        <f>(M3-L3)*G3</f>
        <v>3032.0000000000005</v>
      </c>
    </row>
    <row r="4" spans="2:18" x14ac:dyDescent="0.55000000000000004">
      <c r="B4" s="1">
        <v>2</v>
      </c>
      <c r="C4" s="1" t="s">
        <v>8</v>
      </c>
      <c r="D4" s="1" t="s">
        <v>143</v>
      </c>
      <c r="E4" s="1" t="s">
        <v>7</v>
      </c>
      <c r="F4" s="1">
        <v>5.5</v>
      </c>
      <c r="G4" s="1">
        <v>10</v>
      </c>
      <c r="H4" s="1">
        <f>F4*G4</f>
        <v>55</v>
      </c>
      <c r="I4" t="s">
        <v>33</v>
      </c>
      <c r="K4">
        <f t="shared" ref="K4:K68" si="0">F4*K$1</f>
        <v>847</v>
      </c>
      <c r="L4">
        <f t="shared" ref="L4:L68" si="1">K4*L$1</f>
        <v>1016.4</v>
      </c>
      <c r="M4" s="5">
        <v>1650</v>
      </c>
      <c r="O4">
        <f t="shared" ref="O4:O67" si="2">K4*G4</f>
        <v>8470</v>
      </c>
      <c r="P4">
        <f t="shared" ref="P4:P67" si="3">(L4-K4)*G4</f>
        <v>1693.9999999999998</v>
      </c>
      <c r="Q4">
        <f t="shared" ref="Q4:Q67" si="4">M4*G4</f>
        <v>16500</v>
      </c>
      <c r="R4">
        <f t="shared" ref="R4:R67" si="5">(M4-L4)*G4</f>
        <v>6336</v>
      </c>
    </row>
    <row r="5" spans="2:18" x14ac:dyDescent="0.55000000000000004">
      <c r="B5" s="1">
        <v>3</v>
      </c>
      <c r="C5" s="1" t="s">
        <v>9</v>
      </c>
      <c r="D5" s="1" t="s">
        <v>143</v>
      </c>
      <c r="E5" s="1" t="s">
        <v>7</v>
      </c>
      <c r="F5" s="1">
        <v>3.5</v>
      </c>
      <c r="G5" s="1">
        <v>2</v>
      </c>
      <c r="H5" s="1">
        <f>F5*G5</f>
        <v>7</v>
      </c>
      <c r="I5" t="s">
        <v>33</v>
      </c>
      <c r="K5">
        <f t="shared" si="0"/>
        <v>539</v>
      </c>
      <c r="L5">
        <f t="shared" si="1"/>
        <v>646.79999999999995</v>
      </c>
      <c r="M5" s="5">
        <v>1050</v>
      </c>
      <c r="O5">
        <f t="shared" si="2"/>
        <v>1078</v>
      </c>
      <c r="P5">
        <f t="shared" si="3"/>
        <v>215.59999999999991</v>
      </c>
      <c r="Q5">
        <f t="shared" si="4"/>
        <v>2100</v>
      </c>
      <c r="R5">
        <f t="shared" si="5"/>
        <v>806.40000000000009</v>
      </c>
    </row>
    <row r="6" spans="2:18" x14ac:dyDescent="0.55000000000000004">
      <c r="B6" s="1">
        <v>4</v>
      </c>
      <c r="C6" s="1" t="s">
        <v>10</v>
      </c>
      <c r="D6" s="1" t="s">
        <v>144</v>
      </c>
      <c r="E6" s="1" t="s">
        <v>17</v>
      </c>
      <c r="F6" s="1">
        <v>8</v>
      </c>
      <c r="G6" s="1">
        <v>2</v>
      </c>
      <c r="H6" s="1">
        <f t="shared" ref="H6:H14" si="6">F6*G6</f>
        <v>16</v>
      </c>
      <c r="I6" t="s">
        <v>35</v>
      </c>
      <c r="J6" t="s">
        <v>36</v>
      </c>
      <c r="K6">
        <f t="shared" si="0"/>
        <v>1232</v>
      </c>
      <c r="L6">
        <f t="shared" si="1"/>
        <v>1478.3999999999999</v>
      </c>
      <c r="M6" s="5">
        <v>2000</v>
      </c>
      <c r="O6">
        <f t="shared" si="2"/>
        <v>2464</v>
      </c>
      <c r="P6">
        <f t="shared" si="3"/>
        <v>492.79999999999973</v>
      </c>
      <c r="Q6">
        <f t="shared" si="4"/>
        <v>4000</v>
      </c>
      <c r="R6">
        <f t="shared" si="5"/>
        <v>1043.2000000000003</v>
      </c>
    </row>
    <row r="7" spans="2:18" x14ac:dyDescent="0.55000000000000004">
      <c r="B7" s="1">
        <v>5</v>
      </c>
      <c r="C7" s="1" t="s">
        <v>11</v>
      </c>
      <c r="D7" s="1" t="s">
        <v>144</v>
      </c>
      <c r="E7" s="1" t="s">
        <v>17</v>
      </c>
      <c r="F7" s="1">
        <v>10</v>
      </c>
      <c r="G7" s="1">
        <v>1</v>
      </c>
      <c r="H7" s="1">
        <f t="shared" si="6"/>
        <v>10</v>
      </c>
      <c r="I7" t="s">
        <v>35</v>
      </c>
      <c r="J7" t="s">
        <v>36</v>
      </c>
      <c r="K7">
        <f t="shared" si="0"/>
        <v>1540</v>
      </c>
      <c r="L7">
        <f t="shared" si="1"/>
        <v>1848</v>
      </c>
      <c r="M7" s="5">
        <v>2500</v>
      </c>
      <c r="O7">
        <f t="shared" si="2"/>
        <v>1540</v>
      </c>
      <c r="P7">
        <f t="shared" si="3"/>
        <v>308</v>
      </c>
      <c r="Q7">
        <f t="shared" si="4"/>
        <v>2500</v>
      </c>
      <c r="R7">
        <f t="shared" si="5"/>
        <v>652</v>
      </c>
    </row>
    <row r="8" spans="2:18" x14ac:dyDescent="0.55000000000000004">
      <c r="B8" s="1">
        <v>6</v>
      </c>
      <c r="C8" s="1" t="s">
        <v>12</v>
      </c>
      <c r="D8" s="1" t="s">
        <v>144</v>
      </c>
      <c r="E8" s="1" t="s">
        <v>17</v>
      </c>
      <c r="F8" s="1">
        <v>3.5</v>
      </c>
      <c r="G8" s="1">
        <v>5</v>
      </c>
      <c r="H8" s="1">
        <f t="shared" si="6"/>
        <v>17.5</v>
      </c>
      <c r="I8" t="s">
        <v>35</v>
      </c>
      <c r="J8" t="s">
        <v>36</v>
      </c>
      <c r="K8">
        <f t="shared" si="0"/>
        <v>539</v>
      </c>
      <c r="L8">
        <f t="shared" si="1"/>
        <v>646.79999999999995</v>
      </c>
      <c r="M8" s="5">
        <v>1200</v>
      </c>
      <c r="O8">
        <f t="shared" si="2"/>
        <v>2695</v>
      </c>
      <c r="P8">
        <f t="shared" si="3"/>
        <v>538.99999999999977</v>
      </c>
      <c r="Q8">
        <f t="shared" si="4"/>
        <v>6000</v>
      </c>
      <c r="R8">
        <f t="shared" si="5"/>
        <v>2766</v>
      </c>
    </row>
    <row r="9" spans="2:18" x14ac:dyDescent="0.55000000000000004">
      <c r="B9" s="1">
        <v>7</v>
      </c>
      <c r="C9" s="1" t="s">
        <v>13</v>
      </c>
      <c r="D9" s="1" t="s">
        <v>144</v>
      </c>
      <c r="E9" s="1" t="s">
        <v>17</v>
      </c>
      <c r="F9" s="1">
        <v>7</v>
      </c>
      <c r="G9" s="1">
        <v>3</v>
      </c>
      <c r="H9" s="1">
        <f t="shared" si="6"/>
        <v>21</v>
      </c>
      <c r="I9" t="s">
        <v>35</v>
      </c>
      <c r="J9" t="s">
        <v>36</v>
      </c>
      <c r="K9">
        <f t="shared" si="0"/>
        <v>1078</v>
      </c>
      <c r="L9">
        <f t="shared" si="1"/>
        <v>1293.5999999999999</v>
      </c>
      <c r="M9" s="5">
        <v>2000</v>
      </c>
      <c r="O9">
        <f t="shared" si="2"/>
        <v>3234</v>
      </c>
      <c r="P9">
        <f t="shared" si="3"/>
        <v>646.79999999999973</v>
      </c>
      <c r="Q9">
        <f t="shared" si="4"/>
        <v>6000</v>
      </c>
      <c r="R9">
        <f t="shared" si="5"/>
        <v>2119.2000000000003</v>
      </c>
    </row>
    <row r="10" spans="2:18" x14ac:dyDescent="0.55000000000000004">
      <c r="B10" s="1">
        <v>8</v>
      </c>
      <c r="C10" s="1" t="s">
        <v>14</v>
      </c>
      <c r="D10" s="1" t="s">
        <v>144</v>
      </c>
      <c r="E10" s="1" t="s">
        <v>17</v>
      </c>
      <c r="F10" s="1">
        <v>4</v>
      </c>
      <c r="G10" s="1">
        <v>3</v>
      </c>
      <c r="H10" s="1">
        <f t="shared" si="6"/>
        <v>12</v>
      </c>
      <c r="I10" t="s">
        <v>35</v>
      </c>
      <c r="J10" t="s">
        <v>36</v>
      </c>
      <c r="K10">
        <f t="shared" si="0"/>
        <v>616</v>
      </c>
      <c r="L10">
        <f t="shared" si="1"/>
        <v>739.19999999999993</v>
      </c>
      <c r="M10" s="5">
        <v>1600</v>
      </c>
      <c r="O10">
        <f t="shared" si="2"/>
        <v>1848</v>
      </c>
      <c r="P10">
        <f t="shared" si="3"/>
        <v>369.5999999999998</v>
      </c>
      <c r="Q10">
        <f t="shared" si="4"/>
        <v>4800</v>
      </c>
      <c r="R10">
        <f t="shared" si="5"/>
        <v>2582.4</v>
      </c>
    </row>
    <row r="11" spans="2:18" x14ac:dyDescent="0.55000000000000004">
      <c r="B11" s="1">
        <v>9</v>
      </c>
      <c r="C11" s="1" t="s">
        <v>15</v>
      </c>
      <c r="D11" s="1" t="s">
        <v>144</v>
      </c>
      <c r="E11" s="1" t="s">
        <v>17</v>
      </c>
      <c r="F11" s="1">
        <v>5</v>
      </c>
      <c r="G11" s="1">
        <v>3</v>
      </c>
      <c r="H11" s="1">
        <f t="shared" si="6"/>
        <v>15</v>
      </c>
      <c r="K11">
        <f t="shared" si="0"/>
        <v>770</v>
      </c>
      <c r="L11">
        <f t="shared" si="1"/>
        <v>924</v>
      </c>
      <c r="M11" s="5">
        <v>1800</v>
      </c>
      <c r="O11">
        <f t="shared" si="2"/>
        <v>2310</v>
      </c>
      <c r="P11">
        <f t="shared" si="3"/>
        <v>462</v>
      </c>
      <c r="Q11">
        <f t="shared" si="4"/>
        <v>5400</v>
      </c>
      <c r="R11">
        <f t="shared" si="5"/>
        <v>2628</v>
      </c>
    </row>
    <row r="12" spans="2:18" x14ac:dyDescent="0.55000000000000004">
      <c r="B12" s="1">
        <v>10</v>
      </c>
      <c r="C12" s="1" t="s">
        <v>16</v>
      </c>
      <c r="D12" s="1" t="s">
        <v>144</v>
      </c>
      <c r="E12" s="1" t="s">
        <v>18</v>
      </c>
      <c r="F12" s="1">
        <v>16</v>
      </c>
      <c r="G12" s="1">
        <v>1</v>
      </c>
      <c r="H12" s="1">
        <f t="shared" si="6"/>
        <v>16</v>
      </c>
      <c r="K12">
        <f t="shared" si="0"/>
        <v>2464</v>
      </c>
      <c r="L12">
        <f t="shared" si="1"/>
        <v>2956.7999999999997</v>
      </c>
      <c r="M12" s="5">
        <v>3000</v>
      </c>
      <c r="O12">
        <f t="shared" si="2"/>
        <v>2464</v>
      </c>
      <c r="P12">
        <f t="shared" si="3"/>
        <v>492.79999999999973</v>
      </c>
      <c r="Q12">
        <f t="shared" si="4"/>
        <v>3000</v>
      </c>
      <c r="R12">
        <f t="shared" si="5"/>
        <v>43.200000000000273</v>
      </c>
    </row>
    <row r="13" spans="2:18" x14ac:dyDescent="0.55000000000000004">
      <c r="B13" s="1">
        <v>11</v>
      </c>
      <c r="C13" s="1" t="s">
        <v>19</v>
      </c>
      <c r="D13" s="1" t="s">
        <v>145</v>
      </c>
      <c r="E13" s="1" t="s">
        <v>140</v>
      </c>
      <c r="F13" s="1">
        <v>6</v>
      </c>
      <c r="G13" s="1">
        <v>5</v>
      </c>
      <c r="H13" s="1">
        <f t="shared" si="6"/>
        <v>30</v>
      </c>
      <c r="K13">
        <f t="shared" si="0"/>
        <v>924</v>
      </c>
      <c r="L13">
        <f t="shared" si="1"/>
        <v>1108.8</v>
      </c>
      <c r="M13" s="5">
        <v>1950</v>
      </c>
      <c r="O13">
        <f t="shared" si="2"/>
        <v>4620</v>
      </c>
      <c r="P13">
        <f t="shared" si="3"/>
        <v>923.99999999999977</v>
      </c>
      <c r="Q13">
        <f t="shared" si="4"/>
        <v>9750</v>
      </c>
      <c r="R13">
        <f t="shared" si="5"/>
        <v>4206</v>
      </c>
    </row>
    <row r="14" spans="2:18" x14ac:dyDescent="0.55000000000000004">
      <c r="B14" s="1"/>
      <c r="C14" s="1" t="s">
        <v>139</v>
      </c>
      <c r="D14" s="1" t="s">
        <v>145</v>
      </c>
      <c r="E14" s="1" t="s">
        <v>141</v>
      </c>
      <c r="F14" s="1">
        <v>6</v>
      </c>
      <c r="G14" s="1">
        <v>5</v>
      </c>
      <c r="H14" s="1">
        <f t="shared" si="6"/>
        <v>30</v>
      </c>
      <c r="K14">
        <f t="shared" si="0"/>
        <v>924</v>
      </c>
      <c r="L14">
        <f t="shared" si="1"/>
        <v>1108.8</v>
      </c>
      <c r="M14" s="5">
        <v>2500</v>
      </c>
      <c r="O14">
        <f t="shared" si="2"/>
        <v>4620</v>
      </c>
      <c r="P14">
        <f t="shared" si="3"/>
        <v>923.99999999999977</v>
      </c>
      <c r="Q14">
        <f t="shared" si="4"/>
        <v>12500</v>
      </c>
      <c r="R14">
        <f t="shared" si="5"/>
        <v>6956</v>
      </c>
    </row>
    <row r="15" spans="2:18" x14ac:dyDescent="0.55000000000000004">
      <c r="B15" s="1">
        <v>12</v>
      </c>
      <c r="C15" s="1" t="s">
        <v>20</v>
      </c>
      <c r="D15" s="1" t="s">
        <v>146</v>
      </c>
      <c r="E15" s="1" t="s">
        <v>21</v>
      </c>
      <c r="F15" s="1">
        <v>15</v>
      </c>
      <c r="G15" s="1">
        <v>1</v>
      </c>
      <c r="H15" s="1">
        <f t="shared" ref="H15:H26" si="7">F15*G15</f>
        <v>15</v>
      </c>
      <c r="K15">
        <f t="shared" si="0"/>
        <v>2310</v>
      </c>
      <c r="L15">
        <f t="shared" si="1"/>
        <v>2772</v>
      </c>
      <c r="M15" s="5">
        <v>5500</v>
      </c>
      <c r="O15">
        <f t="shared" si="2"/>
        <v>2310</v>
      </c>
      <c r="P15">
        <f t="shared" si="3"/>
        <v>462</v>
      </c>
      <c r="Q15">
        <f t="shared" si="4"/>
        <v>5500</v>
      </c>
      <c r="R15">
        <f t="shared" si="5"/>
        <v>2728</v>
      </c>
    </row>
    <row r="16" spans="2:18" x14ac:dyDescent="0.55000000000000004">
      <c r="B16" s="1">
        <v>13</v>
      </c>
      <c r="C16" s="1" t="s">
        <v>22</v>
      </c>
      <c r="D16" s="1" t="s">
        <v>147</v>
      </c>
      <c r="E16" s="1" t="s">
        <v>24</v>
      </c>
      <c r="F16" s="1">
        <v>2</v>
      </c>
      <c r="G16" s="1">
        <v>1</v>
      </c>
      <c r="H16" s="1">
        <f t="shared" si="7"/>
        <v>2</v>
      </c>
      <c r="K16">
        <f t="shared" si="0"/>
        <v>308</v>
      </c>
      <c r="L16">
        <f t="shared" si="1"/>
        <v>369.59999999999997</v>
      </c>
      <c r="M16" s="5">
        <v>2500</v>
      </c>
      <c r="O16">
        <f t="shared" si="2"/>
        <v>308</v>
      </c>
      <c r="P16">
        <f t="shared" si="3"/>
        <v>61.599999999999966</v>
      </c>
      <c r="Q16">
        <f t="shared" si="4"/>
        <v>2500</v>
      </c>
      <c r="R16">
        <f t="shared" si="5"/>
        <v>2130.4</v>
      </c>
    </row>
    <row r="17" spans="2:18" x14ac:dyDescent="0.55000000000000004">
      <c r="B17" s="1">
        <v>14</v>
      </c>
      <c r="C17" s="1" t="s">
        <v>23</v>
      </c>
      <c r="D17" s="1" t="s">
        <v>147</v>
      </c>
      <c r="E17" s="1" t="s">
        <v>24</v>
      </c>
      <c r="F17" s="1">
        <v>4</v>
      </c>
      <c r="G17" s="1">
        <v>1</v>
      </c>
      <c r="H17" s="1">
        <f t="shared" si="7"/>
        <v>4</v>
      </c>
      <c r="K17">
        <f t="shared" si="0"/>
        <v>616</v>
      </c>
      <c r="L17">
        <f t="shared" si="1"/>
        <v>739.19999999999993</v>
      </c>
      <c r="M17" s="5">
        <v>3200</v>
      </c>
      <c r="O17">
        <f t="shared" si="2"/>
        <v>616</v>
      </c>
      <c r="P17">
        <f t="shared" si="3"/>
        <v>123.19999999999993</v>
      </c>
      <c r="Q17">
        <f t="shared" si="4"/>
        <v>3200</v>
      </c>
      <c r="R17">
        <f t="shared" si="5"/>
        <v>2460.8000000000002</v>
      </c>
    </row>
    <row r="18" spans="2:18" x14ac:dyDescent="0.55000000000000004">
      <c r="B18" s="1">
        <v>15</v>
      </c>
      <c r="C18" s="1" t="s">
        <v>25</v>
      </c>
      <c r="D18" s="1" t="s">
        <v>148</v>
      </c>
      <c r="E18" s="1" t="s">
        <v>28</v>
      </c>
      <c r="F18" s="1">
        <v>20</v>
      </c>
      <c r="G18" s="1">
        <v>1</v>
      </c>
      <c r="H18" s="1">
        <f t="shared" si="7"/>
        <v>20</v>
      </c>
      <c r="I18" t="s">
        <v>72</v>
      </c>
      <c r="K18">
        <f t="shared" si="0"/>
        <v>3080</v>
      </c>
      <c r="L18">
        <f t="shared" si="1"/>
        <v>3696</v>
      </c>
      <c r="M18" s="5">
        <v>4500</v>
      </c>
      <c r="O18">
        <f t="shared" si="2"/>
        <v>3080</v>
      </c>
      <c r="P18">
        <f t="shared" si="3"/>
        <v>616</v>
      </c>
      <c r="Q18">
        <f t="shared" si="4"/>
        <v>4500</v>
      </c>
      <c r="R18">
        <f t="shared" si="5"/>
        <v>804</v>
      </c>
    </row>
    <row r="19" spans="2:18" x14ac:dyDescent="0.55000000000000004">
      <c r="B19" s="1">
        <v>16</v>
      </c>
      <c r="C19" s="1" t="s">
        <v>26</v>
      </c>
      <c r="D19" s="1" t="s">
        <v>148</v>
      </c>
      <c r="E19" s="1" t="s">
        <v>28</v>
      </c>
      <c r="F19" s="1">
        <v>20</v>
      </c>
      <c r="G19" s="1">
        <v>1</v>
      </c>
      <c r="H19" s="1">
        <f t="shared" si="7"/>
        <v>20</v>
      </c>
      <c r="I19" t="s">
        <v>72</v>
      </c>
      <c r="K19">
        <f t="shared" si="0"/>
        <v>3080</v>
      </c>
      <c r="L19">
        <f t="shared" si="1"/>
        <v>3696</v>
      </c>
      <c r="M19" s="5">
        <v>4500</v>
      </c>
      <c r="O19">
        <f t="shared" si="2"/>
        <v>3080</v>
      </c>
      <c r="P19">
        <f t="shared" si="3"/>
        <v>616</v>
      </c>
      <c r="Q19">
        <f t="shared" si="4"/>
        <v>4500</v>
      </c>
      <c r="R19">
        <f t="shared" si="5"/>
        <v>804</v>
      </c>
    </row>
    <row r="20" spans="2:18" x14ac:dyDescent="0.55000000000000004">
      <c r="B20" s="1">
        <v>17</v>
      </c>
      <c r="C20" s="1" t="s">
        <v>27</v>
      </c>
      <c r="D20" s="1" t="s">
        <v>148</v>
      </c>
      <c r="E20" s="1" t="s">
        <v>28</v>
      </c>
      <c r="F20" s="1">
        <v>15</v>
      </c>
      <c r="G20" s="1">
        <v>1</v>
      </c>
      <c r="H20" s="1">
        <f t="shared" si="7"/>
        <v>15</v>
      </c>
      <c r="I20" t="s">
        <v>72</v>
      </c>
      <c r="K20">
        <f t="shared" si="0"/>
        <v>2310</v>
      </c>
      <c r="L20">
        <f t="shared" si="1"/>
        <v>2772</v>
      </c>
      <c r="M20" s="5">
        <v>4200</v>
      </c>
      <c r="O20">
        <f t="shared" si="2"/>
        <v>2310</v>
      </c>
      <c r="P20">
        <f t="shared" si="3"/>
        <v>462</v>
      </c>
      <c r="Q20">
        <f t="shared" si="4"/>
        <v>4200</v>
      </c>
      <c r="R20">
        <f t="shared" si="5"/>
        <v>1428</v>
      </c>
    </row>
    <row r="21" spans="2:18" x14ac:dyDescent="0.55000000000000004">
      <c r="C21" s="2" t="s">
        <v>37</v>
      </c>
      <c r="D21" s="2" t="s">
        <v>144</v>
      </c>
      <c r="E21" s="2" t="s">
        <v>38</v>
      </c>
      <c r="F21">
        <v>5</v>
      </c>
      <c r="G21" s="2">
        <v>1</v>
      </c>
      <c r="H21" s="1">
        <f t="shared" si="7"/>
        <v>5</v>
      </c>
      <c r="I21" t="s">
        <v>40</v>
      </c>
      <c r="J21" t="s">
        <v>39</v>
      </c>
      <c r="K21">
        <f t="shared" si="0"/>
        <v>770</v>
      </c>
      <c r="L21">
        <f t="shared" si="1"/>
        <v>924</v>
      </c>
      <c r="M21" s="5">
        <v>2200</v>
      </c>
      <c r="O21">
        <f t="shared" si="2"/>
        <v>770</v>
      </c>
      <c r="P21">
        <f t="shared" si="3"/>
        <v>154</v>
      </c>
      <c r="Q21">
        <f t="shared" si="4"/>
        <v>2200</v>
      </c>
      <c r="R21">
        <f t="shared" si="5"/>
        <v>1276</v>
      </c>
    </row>
    <row r="22" spans="2:18" x14ac:dyDescent="0.55000000000000004">
      <c r="C22" s="2" t="s">
        <v>41</v>
      </c>
      <c r="D22" s="2" t="s">
        <v>149</v>
      </c>
      <c r="E22" s="2" t="s">
        <v>42</v>
      </c>
      <c r="F22">
        <v>80</v>
      </c>
      <c r="G22" s="2">
        <v>1</v>
      </c>
      <c r="H22" s="2">
        <f t="shared" si="7"/>
        <v>80</v>
      </c>
      <c r="I22" t="s">
        <v>47</v>
      </c>
      <c r="J22">
        <v>1940</v>
      </c>
      <c r="K22">
        <f t="shared" si="0"/>
        <v>12320</v>
      </c>
      <c r="L22">
        <f t="shared" si="1"/>
        <v>14784</v>
      </c>
      <c r="M22" s="5">
        <v>32000</v>
      </c>
      <c r="O22">
        <f t="shared" si="2"/>
        <v>12320</v>
      </c>
      <c r="P22">
        <f t="shared" si="3"/>
        <v>2464</v>
      </c>
      <c r="Q22">
        <f t="shared" si="4"/>
        <v>32000</v>
      </c>
      <c r="R22">
        <f t="shared" si="5"/>
        <v>17216</v>
      </c>
    </row>
    <row r="23" spans="2:18" x14ac:dyDescent="0.55000000000000004">
      <c r="C23" s="2" t="s">
        <v>44</v>
      </c>
      <c r="D23" s="2" t="s">
        <v>149</v>
      </c>
      <c r="E23" s="2" t="s">
        <v>491</v>
      </c>
      <c r="F23">
        <v>55</v>
      </c>
      <c r="G23" s="2">
        <v>1</v>
      </c>
      <c r="H23" s="2">
        <f t="shared" si="7"/>
        <v>55</v>
      </c>
      <c r="I23" t="s">
        <v>47</v>
      </c>
      <c r="J23">
        <v>1940</v>
      </c>
      <c r="K23">
        <f t="shared" si="0"/>
        <v>8470</v>
      </c>
      <c r="L23">
        <f t="shared" si="1"/>
        <v>10164</v>
      </c>
      <c r="M23" s="5">
        <v>13000</v>
      </c>
      <c r="O23">
        <f t="shared" si="2"/>
        <v>8470</v>
      </c>
      <c r="P23">
        <f t="shared" si="3"/>
        <v>1694</v>
      </c>
      <c r="Q23">
        <f t="shared" si="4"/>
        <v>13000</v>
      </c>
      <c r="R23">
        <f t="shared" si="5"/>
        <v>2836</v>
      </c>
    </row>
    <row r="24" spans="2:18" x14ac:dyDescent="0.55000000000000004">
      <c r="C24" s="2" t="s">
        <v>45</v>
      </c>
      <c r="D24" s="2" t="s">
        <v>149</v>
      </c>
      <c r="E24" s="2" t="s">
        <v>490</v>
      </c>
      <c r="F24">
        <v>45</v>
      </c>
      <c r="G24" s="2">
        <v>1</v>
      </c>
      <c r="H24" s="2">
        <f t="shared" si="7"/>
        <v>45</v>
      </c>
      <c r="I24" t="s">
        <v>47</v>
      </c>
      <c r="J24">
        <v>1940</v>
      </c>
      <c r="K24">
        <f t="shared" si="0"/>
        <v>6930</v>
      </c>
      <c r="L24">
        <f t="shared" si="1"/>
        <v>8316</v>
      </c>
      <c r="M24" s="5">
        <v>15000</v>
      </c>
      <c r="O24">
        <f t="shared" si="2"/>
        <v>6930</v>
      </c>
      <c r="P24">
        <f t="shared" si="3"/>
        <v>1386</v>
      </c>
      <c r="Q24">
        <f t="shared" si="4"/>
        <v>15000</v>
      </c>
      <c r="R24">
        <f t="shared" si="5"/>
        <v>6684</v>
      </c>
    </row>
    <row r="25" spans="2:18" x14ac:dyDescent="0.55000000000000004">
      <c r="C25" s="2" t="s">
        <v>46</v>
      </c>
      <c r="D25" s="2" t="s">
        <v>150</v>
      </c>
      <c r="E25" s="2" t="s">
        <v>18</v>
      </c>
      <c r="F25">
        <v>10</v>
      </c>
      <c r="G25" s="2">
        <v>2</v>
      </c>
      <c r="H25" s="2">
        <f t="shared" si="7"/>
        <v>20</v>
      </c>
      <c r="I25" t="s">
        <v>40</v>
      </c>
      <c r="J25">
        <v>1960</v>
      </c>
      <c r="K25">
        <f t="shared" si="0"/>
        <v>1540</v>
      </c>
      <c r="L25">
        <f t="shared" si="1"/>
        <v>1848</v>
      </c>
      <c r="M25" s="5">
        <v>2800</v>
      </c>
      <c r="O25">
        <f t="shared" si="2"/>
        <v>3080</v>
      </c>
      <c r="P25">
        <f t="shared" si="3"/>
        <v>616</v>
      </c>
      <c r="Q25">
        <f t="shared" si="4"/>
        <v>5600</v>
      </c>
      <c r="R25">
        <f t="shared" si="5"/>
        <v>1904</v>
      </c>
    </row>
    <row r="26" spans="2:18" x14ac:dyDescent="0.55000000000000004">
      <c r="C26" s="2" t="s">
        <v>48</v>
      </c>
      <c r="D26" s="2" t="s">
        <v>143</v>
      </c>
      <c r="E26" s="2" t="s">
        <v>49</v>
      </c>
      <c r="F26">
        <v>5</v>
      </c>
      <c r="G26" s="2">
        <v>1</v>
      </c>
      <c r="H26" s="2">
        <f t="shared" si="7"/>
        <v>5</v>
      </c>
      <c r="I26" t="s">
        <v>33</v>
      </c>
      <c r="J26">
        <v>1950</v>
      </c>
      <c r="K26">
        <f t="shared" si="0"/>
        <v>770</v>
      </c>
      <c r="L26">
        <f t="shared" si="1"/>
        <v>924</v>
      </c>
      <c r="M26" s="5">
        <v>2900</v>
      </c>
      <c r="N26" t="s">
        <v>50</v>
      </c>
      <c r="O26">
        <f t="shared" si="2"/>
        <v>770</v>
      </c>
      <c r="P26">
        <f t="shared" si="3"/>
        <v>154</v>
      </c>
      <c r="Q26">
        <f t="shared" si="4"/>
        <v>2900</v>
      </c>
      <c r="R26">
        <f t="shared" si="5"/>
        <v>1976</v>
      </c>
    </row>
    <row r="27" spans="2:18" x14ac:dyDescent="0.55000000000000004">
      <c r="C27" s="2" t="s">
        <v>51</v>
      </c>
      <c r="D27" s="2" t="s">
        <v>143</v>
      </c>
      <c r="E27" s="2" t="s">
        <v>49</v>
      </c>
      <c r="F27">
        <v>5</v>
      </c>
      <c r="G27" s="2">
        <v>1</v>
      </c>
      <c r="H27" s="2">
        <f t="shared" ref="H27:H52" si="8">F27*G27</f>
        <v>5</v>
      </c>
      <c r="I27" t="s">
        <v>33</v>
      </c>
      <c r="J27">
        <v>1950</v>
      </c>
      <c r="K27">
        <f t="shared" si="0"/>
        <v>770</v>
      </c>
      <c r="L27">
        <f t="shared" si="1"/>
        <v>924</v>
      </c>
      <c r="M27" s="5">
        <v>2900</v>
      </c>
      <c r="N27" t="s">
        <v>50</v>
      </c>
      <c r="O27">
        <f t="shared" si="2"/>
        <v>770</v>
      </c>
      <c r="P27">
        <f t="shared" si="3"/>
        <v>154</v>
      </c>
      <c r="Q27">
        <f t="shared" si="4"/>
        <v>2900</v>
      </c>
      <c r="R27">
        <f t="shared" si="5"/>
        <v>1976</v>
      </c>
    </row>
    <row r="28" spans="2:18" x14ac:dyDescent="0.55000000000000004">
      <c r="C28" s="2" t="s">
        <v>52</v>
      </c>
      <c r="D28" s="2" t="s">
        <v>143</v>
      </c>
      <c r="E28" s="2" t="s">
        <v>58</v>
      </c>
      <c r="F28">
        <v>5</v>
      </c>
      <c r="G28" s="2">
        <v>1</v>
      </c>
      <c r="H28" s="2">
        <f t="shared" si="8"/>
        <v>5</v>
      </c>
      <c r="I28" t="s">
        <v>33</v>
      </c>
      <c r="J28">
        <v>1950</v>
      </c>
      <c r="K28">
        <f t="shared" si="0"/>
        <v>770</v>
      </c>
      <c r="L28">
        <f t="shared" si="1"/>
        <v>924</v>
      </c>
      <c r="M28" s="5">
        <v>2900</v>
      </c>
      <c r="N28" t="s">
        <v>50</v>
      </c>
      <c r="O28">
        <f t="shared" si="2"/>
        <v>770</v>
      </c>
      <c r="P28">
        <f t="shared" si="3"/>
        <v>154</v>
      </c>
      <c r="Q28">
        <f t="shared" si="4"/>
        <v>2900</v>
      </c>
      <c r="R28">
        <f t="shared" si="5"/>
        <v>1976</v>
      </c>
    </row>
    <row r="29" spans="2:18" x14ac:dyDescent="0.55000000000000004">
      <c r="C29" s="2" t="s">
        <v>53</v>
      </c>
      <c r="D29" s="2" t="s">
        <v>143</v>
      </c>
      <c r="E29" s="2" t="s">
        <v>59</v>
      </c>
      <c r="F29">
        <v>5</v>
      </c>
      <c r="G29" s="2">
        <v>1</v>
      </c>
      <c r="H29" s="2">
        <f t="shared" si="8"/>
        <v>5</v>
      </c>
      <c r="I29" t="s">
        <v>33</v>
      </c>
      <c r="J29">
        <v>1950</v>
      </c>
      <c r="K29">
        <f t="shared" si="0"/>
        <v>770</v>
      </c>
      <c r="L29">
        <f t="shared" si="1"/>
        <v>924</v>
      </c>
      <c r="M29" s="5">
        <v>2900</v>
      </c>
      <c r="N29" t="s">
        <v>50</v>
      </c>
      <c r="O29">
        <f t="shared" si="2"/>
        <v>770</v>
      </c>
      <c r="P29">
        <f t="shared" si="3"/>
        <v>154</v>
      </c>
      <c r="Q29">
        <f t="shared" si="4"/>
        <v>2900</v>
      </c>
      <c r="R29">
        <f t="shared" si="5"/>
        <v>1976</v>
      </c>
    </row>
    <row r="30" spans="2:18" x14ac:dyDescent="0.55000000000000004">
      <c r="C30" s="2" t="s">
        <v>54</v>
      </c>
      <c r="D30" s="2" t="s">
        <v>144</v>
      </c>
      <c r="E30" s="2" t="s">
        <v>60</v>
      </c>
      <c r="F30">
        <v>2</v>
      </c>
      <c r="G30" s="2">
        <v>1</v>
      </c>
      <c r="H30" s="2">
        <f t="shared" si="8"/>
        <v>2</v>
      </c>
      <c r="I30" t="s">
        <v>33</v>
      </c>
      <c r="J30">
        <v>1950</v>
      </c>
      <c r="K30">
        <f t="shared" si="0"/>
        <v>308</v>
      </c>
      <c r="L30">
        <f t="shared" si="1"/>
        <v>369.59999999999997</v>
      </c>
      <c r="M30" s="5">
        <v>0</v>
      </c>
      <c r="N30" t="s">
        <v>50</v>
      </c>
      <c r="O30">
        <f t="shared" si="2"/>
        <v>308</v>
      </c>
      <c r="P30">
        <f t="shared" si="3"/>
        <v>61.599999999999966</v>
      </c>
      <c r="Q30">
        <f t="shared" si="4"/>
        <v>0</v>
      </c>
      <c r="R30">
        <f t="shared" si="5"/>
        <v>-369.59999999999997</v>
      </c>
    </row>
    <row r="31" spans="2:18" x14ac:dyDescent="0.55000000000000004">
      <c r="C31" s="2" t="s">
        <v>55</v>
      </c>
      <c r="D31" s="2" t="s">
        <v>151</v>
      </c>
      <c r="E31" s="2" t="s">
        <v>61</v>
      </c>
      <c r="F31">
        <v>12</v>
      </c>
      <c r="G31" s="2">
        <v>2</v>
      </c>
      <c r="H31" s="2">
        <f t="shared" si="8"/>
        <v>24</v>
      </c>
      <c r="I31" t="s">
        <v>62</v>
      </c>
      <c r="J31">
        <v>1920</v>
      </c>
      <c r="K31">
        <f t="shared" si="0"/>
        <v>1848</v>
      </c>
      <c r="L31">
        <f t="shared" si="1"/>
        <v>2217.6</v>
      </c>
      <c r="M31" s="4">
        <v>5800</v>
      </c>
      <c r="O31">
        <f t="shared" si="2"/>
        <v>3696</v>
      </c>
      <c r="P31">
        <f t="shared" si="3"/>
        <v>739.19999999999982</v>
      </c>
      <c r="Q31">
        <f t="shared" si="4"/>
        <v>11600</v>
      </c>
      <c r="R31">
        <f t="shared" si="5"/>
        <v>7164.8</v>
      </c>
    </row>
    <row r="32" spans="2:18" x14ac:dyDescent="0.55000000000000004">
      <c r="C32" s="2" t="s">
        <v>56</v>
      </c>
      <c r="D32" s="2" t="s">
        <v>151</v>
      </c>
      <c r="E32" s="2" t="s">
        <v>63</v>
      </c>
      <c r="F32">
        <v>10</v>
      </c>
      <c r="G32" s="2">
        <v>1</v>
      </c>
      <c r="H32" s="2">
        <f t="shared" si="8"/>
        <v>10</v>
      </c>
      <c r="I32" t="s">
        <v>33</v>
      </c>
      <c r="J32">
        <v>1890</v>
      </c>
      <c r="K32">
        <f t="shared" si="0"/>
        <v>1540</v>
      </c>
      <c r="L32">
        <f t="shared" si="1"/>
        <v>1848</v>
      </c>
      <c r="M32" s="5">
        <v>6300</v>
      </c>
      <c r="N32" t="s">
        <v>64</v>
      </c>
      <c r="O32">
        <f t="shared" si="2"/>
        <v>1540</v>
      </c>
      <c r="P32">
        <f t="shared" si="3"/>
        <v>308</v>
      </c>
      <c r="Q32">
        <f t="shared" si="4"/>
        <v>6300</v>
      </c>
      <c r="R32">
        <f t="shared" si="5"/>
        <v>4452</v>
      </c>
    </row>
    <row r="33" spans="3:18" x14ac:dyDescent="0.55000000000000004">
      <c r="C33" s="2" t="s">
        <v>57</v>
      </c>
      <c r="D33" s="2" t="s">
        <v>151</v>
      </c>
      <c r="E33" s="2" t="s">
        <v>65</v>
      </c>
      <c r="F33">
        <v>16</v>
      </c>
      <c r="G33" s="2">
        <v>1</v>
      </c>
      <c r="H33" s="2">
        <f t="shared" si="8"/>
        <v>16</v>
      </c>
      <c r="I33" t="s">
        <v>33</v>
      </c>
      <c r="J33">
        <v>1895</v>
      </c>
      <c r="K33">
        <f t="shared" si="0"/>
        <v>2464</v>
      </c>
      <c r="L33">
        <f t="shared" si="1"/>
        <v>2956.7999999999997</v>
      </c>
      <c r="M33" s="5">
        <v>5200</v>
      </c>
      <c r="O33">
        <f t="shared" si="2"/>
        <v>2464</v>
      </c>
      <c r="P33">
        <f t="shared" si="3"/>
        <v>492.79999999999973</v>
      </c>
      <c r="Q33">
        <f t="shared" si="4"/>
        <v>5200</v>
      </c>
      <c r="R33">
        <f t="shared" si="5"/>
        <v>2243.2000000000003</v>
      </c>
    </row>
    <row r="34" spans="3:18" x14ac:dyDescent="0.55000000000000004">
      <c r="C34" s="2" t="s">
        <v>66</v>
      </c>
      <c r="D34" s="2" t="s">
        <v>148</v>
      </c>
      <c r="E34" s="2" t="s">
        <v>73</v>
      </c>
      <c r="F34">
        <v>3.3</v>
      </c>
      <c r="G34" s="2">
        <v>3</v>
      </c>
      <c r="H34" s="2">
        <f t="shared" si="8"/>
        <v>9.8999999999999986</v>
      </c>
      <c r="I34" t="s">
        <v>33</v>
      </c>
      <c r="J34">
        <v>1972</v>
      </c>
      <c r="K34">
        <f t="shared" si="0"/>
        <v>508.2</v>
      </c>
      <c r="L34">
        <f t="shared" si="1"/>
        <v>609.83999999999992</v>
      </c>
      <c r="M34" s="5">
        <v>1500</v>
      </c>
      <c r="N34" t="s">
        <v>74</v>
      </c>
      <c r="O34">
        <f t="shared" si="2"/>
        <v>1524.6</v>
      </c>
      <c r="P34">
        <f t="shared" si="3"/>
        <v>304.91999999999979</v>
      </c>
      <c r="Q34">
        <f t="shared" si="4"/>
        <v>4500</v>
      </c>
      <c r="R34">
        <f t="shared" si="5"/>
        <v>2670.4800000000005</v>
      </c>
    </row>
    <row r="35" spans="3:18" x14ac:dyDescent="0.55000000000000004">
      <c r="C35" s="2" t="s">
        <v>67</v>
      </c>
      <c r="D35" s="2" t="s">
        <v>145</v>
      </c>
      <c r="E35" s="2" t="s">
        <v>68</v>
      </c>
      <c r="F35">
        <v>4.2</v>
      </c>
      <c r="G35" s="2">
        <v>6</v>
      </c>
      <c r="H35" s="2">
        <f t="shared" si="8"/>
        <v>25.200000000000003</v>
      </c>
      <c r="I35" t="s">
        <v>69</v>
      </c>
      <c r="J35">
        <v>1960</v>
      </c>
      <c r="K35">
        <f t="shared" si="0"/>
        <v>646.80000000000007</v>
      </c>
      <c r="L35">
        <f t="shared" si="1"/>
        <v>776.16000000000008</v>
      </c>
      <c r="M35" s="5">
        <v>2800</v>
      </c>
      <c r="N35" t="s">
        <v>70</v>
      </c>
      <c r="O35">
        <f t="shared" si="2"/>
        <v>3880.8</v>
      </c>
      <c r="P35">
        <f t="shared" si="3"/>
        <v>776.16000000000008</v>
      </c>
      <c r="Q35">
        <f t="shared" si="4"/>
        <v>16800</v>
      </c>
      <c r="R35">
        <f t="shared" si="5"/>
        <v>12143.039999999999</v>
      </c>
    </row>
    <row r="36" spans="3:18" x14ac:dyDescent="0.55000000000000004">
      <c r="C36" s="2" t="s">
        <v>71</v>
      </c>
      <c r="D36" s="2" t="s">
        <v>143</v>
      </c>
      <c r="E36" s="2" t="s">
        <v>58</v>
      </c>
      <c r="F36">
        <v>3.3</v>
      </c>
      <c r="G36" s="2">
        <v>3</v>
      </c>
      <c r="H36" s="2">
        <f t="shared" si="8"/>
        <v>9.8999999999999986</v>
      </c>
      <c r="I36" t="s">
        <v>75</v>
      </c>
      <c r="J36">
        <v>1950</v>
      </c>
      <c r="K36">
        <f t="shared" si="0"/>
        <v>508.2</v>
      </c>
      <c r="L36">
        <f t="shared" si="1"/>
        <v>609.83999999999992</v>
      </c>
      <c r="M36" s="5">
        <v>1100</v>
      </c>
      <c r="O36">
        <f t="shared" si="2"/>
        <v>1524.6</v>
      </c>
      <c r="P36">
        <f t="shared" si="3"/>
        <v>304.91999999999979</v>
      </c>
      <c r="Q36">
        <f t="shared" si="4"/>
        <v>3300</v>
      </c>
      <c r="R36">
        <f t="shared" si="5"/>
        <v>1470.4800000000002</v>
      </c>
    </row>
    <row r="37" spans="3:18" x14ac:dyDescent="0.55000000000000004">
      <c r="C37" s="2" t="s">
        <v>76</v>
      </c>
      <c r="D37" s="2" t="s">
        <v>148</v>
      </c>
      <c r="E37" s="2" t="s">
        <v>77</v>
      </c>
      <c r="F37">
        <v>2.2999999999999998</v>
      </c>
      <c r="G37" s="2">
        <v>3</v>
      </c>
      <c r="H37" s="2">
        <f t="shared" si="8"/>
        <v>6.8999999999999995</v>
      </c>
      <c r="I37" t="s">
        <v>33</v>
      </c>
      <c r="J37">
        <v>1950</v>
      </c>
      <c r="K37">
        <f t="shared" si="0"/>
        <v>354.2</v>
      </c>
      <c r="L37">
        <f t="shared" si="1"/>
        <v>425.03999999999996</v>
      </c>
      <c r="M37" s="5">
        <v>1200</v>
      </c>
      <c r="N37" t="s">
        <v>78</v>
      </c>
      <c r="O37">
        <f t="shared" si="2"/>
        <v>1062.5999999999999</v>
      </c>
      <c r="P37">
        <f t="shared" si="3"/>
        <v>212.51999999999992</v>
      </c>
      <c r="Q37">
        <f t="shared" si="4"/>
        <v>3600</v>
      </c>
      <c r="R37">
        <f t="shared" si="5"/>
        <v>2324.88</v>
      </c>
    </row>
    <row r="38" spans="3:18" x14ac:dyDescent="0.55000000000000004">
      <c r="C38" s="2" t="s">
        <v>79</v>
      </c>
      <c r="D38" s="2" t="s">
        <v>151</v>
      </c>
      <c r="E38" s="2" t="s">
        <v>84</v>
      </c>
      <c r="F38">
        <v>12</v>
      </c>
      <c r="G38" s="2">
        <v>1</v>
      </c>
      <c r="H38" s="2">
        <f t="shared" si="8"/>
        <v>12</v>
      </c>
      <c r="I38" t="s">
        <v>33</v>
      </c>
      <c r="J38">
        <v>1890</v>
      </c>
      <c r="K38">
        <f t="shared" si="0"/>
        <v>1848</v>
      </c>
      <c r="L38">
        <f t="shared" si="1"/>
        <v>2217.6</v>
      </c>
      <c r="M38" s="4">
        <v>7200</v>
      </c>
      <c r="N38" t="s">
        <v>85</v>
      </c>
      <c r="O38">
        <f t="shared" si="2"/>
        <v>1848</v>
      </c>
      <c r="P38">
        <f t="shared" si="3"/>
        <v>369.59999999999991</v>
      </c>
      <c r="Q38">
        <f t="shared" si="4"/>
        <v>7200</v>
      </c>
      <c r="R38">
        <f t="shared" si="5"/>
        <v>4982.3999999999996</v>
      </c>
    </row>
    <row r="39" spans="3:18" x14ac:dyDescent="0.55000000000000004">
      <c r="C39" s="2" t="s">
        <v>80</v>
      </c>
      <c r="D39" s="2" t="s">
        <v>151</v>
      </c>
      <c r="E39" s="2" t="s">
        <v>84</v>
      </c>
      <c r="F39">
        <v>12</v>
      </c>
      <c r="G39" s="2">
        <v>1</v>
      </c>
      <c r="H39" s="2">
        <f t="shared" si="8"/>
        <v>12</v>
      </c>
      <c r="I39" t="s">
        <v>33</v>
      </c>
      <c r="J39">
        <v>1890</v>
      </c>
      <c r="K39">
        <f t="shared" si="0"/>
        <v>1848</v>
      </c>
      <c r="L39">
        <f t="shared" si="1"/>
        <v>2217.6</v>
      </c>
      <c r="M39" s="5">
        <v>5000</v>
      </c>
      <c r="N39" t="s">
        <v>85</v>
      </c>
      <c r="O39">
        <f t="shared" si="2"/>
        <v>1848</v>
      </c>
      <c r="P39">
        <f t="shared" si="3"/>
        <v>369.59999999999991</v>
      </c>
      <c r="Q39">
        <f t="shared" si="4"/>
        <v>5000</v>
      </c>
      <c r="R39">
        <f t="shared" si="5"/>
        <v>2782.4</v>
      </c>
    </row>
    <row r="40" spans="3:18" x14ac:dyDescent="0.55000000000000004">
      <c r="C40" s="2" t="s">
        <v>81</v>
      </c>
      <c r="D40" s="2" t="s">
        <v>151</v>
      </c>
      <c r="E40" s="2" t="s">
        <v>84</v>
      </c>
      <c r="F40">
        <v>12</v>
      </c>
      <c r="G40" s="2">
        <v>1</v>
      </c>
      <c r="H40" s="2">
        <f t="shared" si="8"/>
        <v>12</v>
      </c>
      <c r="I40" t="s">
        <v>33</v>
      </c>
      <c r="J40">
        <v>1890</v>
      </c>
      <c r="K40">
        <f t="shared" si="0"/>
        <v>1848</v>
      </c>
      <c r="L40">
        <f t="shared" si="1"/>
        <v>2217.6</v>
      </c>
      <c r="M40" s="5">
        <v>3500</v>
      </c>
      <c r="N40" t="s">
        <v>85</v>
      </c>
      <c r="O40">
        <f t="shared" si="2"/>
        <v>1848</v>
      </c>
      <c r="P40">
        <f t="shared" si="3"/>
        <v>369.59999999999991</v>
      </c>
      <c r="Q40">
        <f t="shared" si="4"/>
        <v>3500</v>
      </c>
      <c r="R40">
        <f t="shared" si="5"/>
        <v>1282.4000000000001</v>
      </c>
    </row>
    <row r="41" spans="3:18" x14ac:dyDescent="0.55000000000000004">
      <c r="C41" s="2" t="s">
        <v>82</v>
      </c>
      <c r="D41" s="2" t="s">
        <v>151</v>
      </c>
      <c r="E41" s="2" t="s">
        <v>84</v>
      </c>
      <c r="F41">
        <v>12</v>
      </c>
      <c r="G41" s="2">
        <v>1</v>
      </c>
      <c r="H41" s="2">
        <f t="shared" si="8"/>
        <v>12</v>
      </c>
      <c r="I41" t="s">
        <v>33</v>
      </c>
      <c r="J41">
        <v>1890</v>
      </c>
      <c r="K41">
        <f t="shared" si="0"/>
        <v>1848</v>
      </c>
      <c r="L41">
        <f t="shared" si="1"/>
        <v>2217.6</v>
      </c>
      <c r="M41" s="5">
        <v>6800</v>
      </c>
      <c r="N41" t="s">
        <v>85</v>
      </c>
      <c r="O41">
        <f t="shared" si="2"/>
        <v>1848</v>
      </c>
      <c r="P41">
        <f t="shared" si="3"/>
        <v>369.59999999999991</v>
      </c>
      <c r="Q41">
        <f t="shared" si="4"/>
        <v>6800</v>
      </c>
      <c r="R41">
        <f t="shared" si="5"/>
        <v>4582.3999999999996</v>
      </c>
    </row>
    <row r="42" spans="3:18" x14ac:dyDescent="0.55000000000000004">
      <c r="C42" s="2" t="s">
        <v>83</v>
      </c>
      <c r="D42" s="2" t="s">
        <v>151</v>
      </c>
      <c r="E42" s="2" t="s">
        <v>84</v>
      </c>
      <c r="F42">
        <v>5</v>
      </c>
      <c r="G42" s="2">
        <v>1</v>
      </c>
      <c r="H42" s="2">
        <f t="shared" si="8"/>
        <v>5</v>
      </c>
      <c r="I42" t="s">
        <v>47</v>
      </c>
      <c r="J42">
        <v>1930</v>
      </c>
      <c r="K42">
        <f t="shared" si="0"/>
        <v>770</v>
      </c>
      <c r="L42">
        <f t="shared" si="1"/>
        <v>924</v>
      </c>
      <c r="M42" s="5">
        <v>3000</v>
      </c>
      <c r="N42" t="s">
        <v>86</v>
      </c>
      <c r="O42">
        <f t="shared" si="2"/>
        <v>770</v>
      </c>
      <c r="P42">
        <f t="shared" si="3"/>
        <v>154</v>
      </c>
      <c r="Q42">
        <f t="shared" si="4"/>
        <v>3000</v>
      </c>
      <c r="R42">
        <f t="shared" si="5"/>
        <v>2076</v>
      </c>
    </row>
    <row r="43" spans="3:18" x14ac:dyDescent="0.55000000000000004">
      <c r="C43" s="2" t="s">
        <v>87</v>
      </c>
      <c r="D43" s="2" t="s">
        <v>147</v>
      </c>
      <c r="E43" s="2" t="s">
        <v>88</v>
      </c>
      <c r="F43">
        <v>12</v>
      </c>
      <c r="G43" s="2">
        <v>1</v>
      </c>
      <c r="H43" s="2">
        <f t="shared" si="8"/>
        <v>12</v>
      </c>
      <c r="I43" t="s">
        <v>33</v>
      </c>
      <c r="J43">
        <v>1928</v>
      </c>
      <c r="K43">
        <f t="shared" si="0"/>
        <v>1848</v>
      </c>
      <c r="L43">
        <f t="shared" si="1"/>
        <v>2217.6</v>
      </c>
      <c r="M43" s="5">
        <v>3800</v>
      </c>
      <c r="O43">
        <f t="shared" si="2"/>
        <v>1848</v>
      </c>
      <c r="P43">
        <f t="shared" si="3"/>
        <v>369.59999999999991</v>
      </c>
      <c r="Q43">
        <f t="shared" si="4"/>
        <v>3800</v>
      </c>
      <c r="R43">
        <f t="shared" si="5"/>
        <v>1582.4</v>
      </c>
    </row>
    <row r="44" spans="3:18" x14ac:dyDescent="0.55000000000000004">
      <c r="C44" s="2" t="s">
        <v>89</v>
      </c>
      <c r="D44" s="2" t="s">
        <v>148</v>
      </c>
      <c r="E44" s="2" t="s">
        <v>90</v>
      </c>
      <c r="F44">
        <v>2</v>
      </c>
      <c r="G44" s="2">
        <v>1</v>
      </c>
      <c r="H44" s="2">
        <f t="shared" si="8"/>
        <v>2</v>
      </c>
      <c r="I44" t="s">
        <v>101</v>
      </c>
      <c r="J44">
        <v>1970</v>
      </c>
      <c r="K44">
        <f t="shared" si="0"/>
        <v>308</v>
      </c>
      <c r="L44">
        <f t="shared" si="1"/>
        <v>369.59999999999997</v>
      </c>
      <c r="M44" s="4">
        <v>1700</v>
      </c>
      <c r="O44">
        <f t="shared" si="2"/>
        <v>308</v>
      </c>
      <c r="P44">
        <f t="shared" si="3"/>
        <v>61.599999999999966</v>
      </c>
      <c r="Q44">
        <f t="shared" si="4"/>
        <v>1700</v>
      </c>
      <c r="R44">
        <f t="shared" si="5"/>
        <v>1330.4</v>
      </c>
    </row>
    <row r="45" spans="3:18" x14ac:dyDescent="0.55000000000000004">
      <c r="C45" s="2" t="s">
        <v>91</v>
      </c>
      <c r="D45" s="2" t="s">
        <v>148</v>
      </c>
      <c r="E45" s="2" t="s">
        <v>90</v>
      </c>
      <c r="F45">
        <v>2</v>
      </c>
      <c r="G45" s="2">
        <v>1</v>
      </c>
      <c r="H45" s="2">
        <f t="shared" si="8"/>
        <v>2</v>
      </c>
      <c r="I45" t="s">
        <v>101</v>
      </c>
      <c r="J45">
        <v>1950</v>
      </c>
      <c r="K45">
        <f t="shared" si="0"/>
        <v>308</v>
      </c>
      <c r="L45">
        <f t="shared" si="1"/>
        <v>369.59999999999997</v>
      </c>
      <c r="M45" s="5">
        <v>2400</v>
      </c>
      <c r="O45">
        <f t="shared" si="2"/>
        <v>308</v>
      </c>
      <c r="P45">
        <f t="shared" si="3"/>
        <v>61.599999999999966</v>
      </c>
      <c r="Q45">
        <f t="shared" si="4"/>
        <v>2400</v>
      </c>
      <c r="R45">
        <f t="shared" si="5"/>
        <v>2030.4</v>
      </c>
    </row>
    <row r="46" spans="3:18" x14ac:dyDescent="0.55000000000000004">
      <c r="C46" s="2" t="s">
        <v>92</v>
      </c>
      <c r="D46" s="2" t="s">
        <v>148</v>
      </c>
      <c r="E46" s="2" t="s">
        <v>90</v>
      </c>
      <c r="F46">
        <v>2</v>
      </c>
      <c r="G46" s="2">
        <v>1</v>
      </c>
      <c r="H46" s="2">
        <f t="shared" si="8"/>
        <v>2</v>
      </c>
      <c r="I46" t="s">
        <v>101</v>
      </c>
      <c r="J46">
        <v>1980</v>
      </c>
      <c r="K46">
        <f t="shared" si="0"/>
        <v>308</v>
      </c>
      <c r="L46">
        <f t="shared" si="1"/>
        <v>369.59999999999997</v>
      </c>
      <c r="M46" s="5">
        <v>2400</v>
      </c>
      <c r="O46">
        <f t="shared" si="2"/>
        <v>308</v>
      </c>
      <c r="P46">
        <f t="shared" si="3"/>
        <v>61.599999999999966</v>
      </c>
      <c r="Q46">
        <f t="shared" si="4"/>
        <v>2400</v>
      </c>
      <c r="R46">
        <f t="shared" si="5"/>
        <v>2030.4</v>
      </c>
    </row>
    <row r="47" spans="3:18" x14ac:dyDescent="0.55000000000000004">
      <c r="C47" s="2" t="s">
        <v>93</v>
      </c>
      <c r="D47" s="2" t="s">
        <v>148</v>
      </c>
      <c r="E47" s="2" t="s">
        <v>90</v>
      </c>
      <c r="F47">
        <v>2</v>
      </c>
      <c r="G47" s="2">
        <v>1</v>
      </c>
      <c r="H47" s="2">
        <f t="shared" si="8"/>
        <v>2</v>
      </c>
      <c r="I47" t="s">
        <v>101</v>
      </c>
      <c r="J47">
        <v>1997</v>
      </c>
      <c r="K47">
        <f t="shared" si="0"/>
        <v>308</v>
      </c>
      <c r="L47">
        <f t="shared" si="1"/>
        <v>369.59999999999997</v>
      </c>
      <c r="M47" s="5">
        <v>2400</v>
      </c>
      <c r="O47">
        <f t="shared" si="2"/>
        <v>308</v>
      </c>
      <c r="P47">
        <f t="shared" si="3"/>
        <v>61.599999999999966</v>
      </c>
      <c r="Q47">
        <f t="shared" si="4"/>
        <v>2400</v>
      </c>
      <c r="R47">
        <f t="shared" si="5"/>
        <v>2030.4</v>
      </c>
    </row>
    <row r="48" spans="3:18" x14ac:dyDescent="0.55000000000000004">
      <c r="C48" s="2" t="s">
        <v>94</v>
      </c>
      <c r="D48" s="2" t="s">
        <v>148</v>
      </c>
      <c r="E48" s="2" t="s">
        <v>98</v>
      </c>
      <c r="F48">
        <v>2</v>
      </c>
      <c r="G48" s="2">
        <v>1</v>
      </c>
      <c r="H48" s="2">
        <f t="shared" si="8"/>
        <v>2</v>
      </c>
      <c r="I48" t="s">
        <v>101</v>
      </c>
      <c r="J48">
        <v>1980</v>
      </c>
      <c r="K48">
        <f t="shared" si="0"/>
        <v>308</v>
      </c>
      <c r="L48">
        <f t="shared" si="1"/>
        <v>369.59999999999997</v>
      </c>
      <c r="M48" s="5">
        <v>2400</v>
      </c>
      <c r="O48">
        <f t="shared" si="2"/>
        <v>308</v>
      </c>
      <c r="P48">
        <f t="shared" si="3"/>
        <v>61.599999999999966</v>
      </c>
      <c r="Q48">
        <f t="shared" si="4"/>
        <v>2400</v>
      </c>
      <c r="R48">
        <f t="shared" si="5"/>
        <v>2030.4</v>
      </c>
    </row>
    <row r="49" spans="3:18" x14ac:dyDescent="0.55000000000000004">
      <c r="C49" s="2" t="s">
        <v>95</v>
      </c>
      <c r="D49" s="2" t="s">
        <v>143</v>
      </c>
      <c r="E49" s="2" t="s">
        <v>99</v>
      </c>
      <c r="F49">
        <v>2</v>
      </c>
      <c r="G49" s="2">
        <v>1</v>
      </c>
      <c r="H49" s="2">
        <f t="shared" si="8"/>
        <v>2</v>
      </c>
      <c r="I49" t="s">
        <v>101</v>
      </c>
      <c r="J49">
        <v>1960</v>
      </c>
      <c r="K49">
        <f t="shared" si="0"/>
        <v>308</v>
      </c>
      <c r="L49">
        <f t="shared" si="1"/>
        <v>369.59999999999997</v>
      </c>
      <c r="M49" s="4">
        <v>2200</v>
      </c>
      <c r="O49">
        <f t="shared" si="2"/>
        <v>308</v>
      </c>
      <c r="P49">
        <f t="shared" si="3"/>
        <v>61.599999999999966</v>
      </c>
      <c r="Q49">
        <f t="shared" si="4"/>
        <v>2200</v>
      </c>
      <c r="R49">
        <f t="shared" si="5"/>
        <v>1830.4</v>
      </c>
    </row>
    <row r="50" spans="3:18" x14ac:dyDescent="0.55000000000000004">
      <c r="C50" s="2" t="s">
        <v>96</v>
      </c>
      <c r="D50" s="2" t="s">
        <v>148</v>
      </c>
      <c r="E50" s="2" t="s">
        <v>90</v>
      </c>
      <c r="F50">
        <v>2</v>
      </c>
      <c r="G50" s="2">
        <v>1</v>
      </c>
      <c r="H50" s="2">
        <f t="shared" si="8"/>
        <v>2</v>
      </c>
      <c r="I50" t="s">
        <v>101</v>
      </c>
      <c r="J50">
        <v>1980</v>
      </c>
      <c r="K50">
        <f t="shared" si="0"/>
        <v>308</v>
      </c>
      <c r="L50">
        <f t="shared" si="1"/>
        <v>369.59999999999997</v>
      </c>
      <c r="M50" s="5">
        <v>2400</v>
      </c>
      <c r="O50">
        <f t="shared" si="2"/>
        <v>308</v>
      </c>
      <c r="P50">
        <f t="shared" si="3"/>
        <v>61.599999999999966</v>
      </c>
      <c r="Q50">
        <f t="shared" si="4"/>
        <v>2400</v>
      </c>
      <c r="R50">
        <f t="shared" si="5"/>
        <v>2030.4</v>
      </c>
    </row>
    <row r="51" spans="3:18" x14ac:dyDescent="0.55000000000000004">
      <c r="C51" s="2" t="s">
        <v>97</v>
      </c>
      <c r="D51" s="2" t="s">
        <v>143</v>
      </c>
      <c r="E51" s="2" t="s">
        <v>100</v>
      </c>
      <c r="F51">
        <v>1</v>
      </c>
      <c r="G51" s="2">
        <v>1</v>
      </c>
      <c r="H51" s="2">
        <f t="shared" si="8"/>
        <v>1</v>
      </c>
      <c r="I51" t="s">
        <v>101</v>
      </c>
      <c r="J51">
        <v>1990</v>
      </c>
      <c r="K51">
        <f t="shared" si="0"/>
        <v>154</v>
      </c>
      <c r="L51">
        <f t="shared" si="1"/>
        <v>184.79999999999998</v>
      </c>
      <c r="M51" s="4">
        <v>2500</v>
      </c>
      <c r="O51">
        <f t="shared" si="2"/>
        <v>154</v>
      </c>
      <c r="P51">
        <f t="shared" si="3"/>
        <v>30.799999999999983</v>
      </c>
      <c r="Q51">
        <f t="shared" si="4"/>
        <v>2500</v>
      </c>
      <c r="R51">
        <f t="shared" si="5"/>
        <v>2315.1999999999998</v>
      </c>
    </row>
    <row r="52" spans="3:18" x14ac:dyDescent="0.55000000000000004">
      <c r="C52" s="2" t="s">
        <v>102</v>
      </c>
      <c r="D52" s="2" t="s">
        <v>152</v>
      </c>
      <c r="E52" s="2" t="s">
        <v>103</v>
      </c>
      <c r="F52">
        <v>4.5</v>
      </c>
      <c r="G52" s="2">
        <v>4</v>
      </c>
      <c r="H52" s="2">
        <f t="shared" si="8"/>
        <v>18</v>
      </c>
      <c r="I52" t="s">
        <v>33</v>
      </c>
      <c r="J52">
        <v>1992</v>
      </c>
      <c r="K52">
        <f t="shared" si="0"/>
        <v>693</v>
      </c>
      <c r="L52">
        <f t="shared" si="1"/>
        <v>831.6</v>
      </c>
      <c r="M52" s="5">
        <v>1950</v>
      </c>
      <c r="N52" t="s">
        <v>50</v>
      </c>
      <c r="O52">
        <f t="shared" si="2"/>
        <v>2772</v>
      </c>
      <c r="P52">
        <f t="shared" si="3"/>
        <v>554.40000000000009</v>
      </c>
      <c r="Q52">
        <f t="shared" si="4"/>
        <v>7800</v>
      </c>
      <c r="R52">
        <f t="shared" si="5"/>
        <v>4473.6000000000004</v>
      </c>
    </row>
    <row r="53" spans="3:18" x14ac:dyDescent="0.55000000000000004">
      <c r="C53" s="2" t="s">
        <v>104</v>
      </c>
      <c r="H53">
        <v>5</v>
      </c>
      <c r="J53">
        <v>1960</v>
      </c>
      <c r="K53">
        <f t="shared" si="0"/>
        <v>0</v>
      </c>
      <c r="L53">
        <f t="shared" si="1"/>
        <v>0</v>
      </c>
      <c r="O53">
        <f t="shared" si="2"/>
        <v>0</v>
      </c>
      <c r="P53">
        <f t="shared" si="3"/>
        <v>0</v>
      </c>
      <c r="Q53">
        <f t="shared" si="4"/>
        <v>0</v>
      </c>
      <c r="R53">
        <f t="shared" si="5"/>
        <v>0</v>
      </c>
    </row>
    <row r="54" spans="3:18" x14ac:dyDescent="0.55000000000000004">
      <c r="C54" s="2" t="s">
        <v>105</v>
      </c>
      <c r="H54">
        <v>5</v>
      </c>
      <c r="J54">
        <v>1970</v>
      </c>
      <c r="K54">
        <f t="shared" si="0"/>
        <v>0</v>
      </c>
      <c r="L54">
        <f t="shared" si="1"/>
        <v>0</v>
      </c>
      <c r="O54">
        <f t="shared" si="2"/>
        <v>0</v>
      </c>
      <c r="P54">
        <f t="shared" si="3"/>
        <v>0</v>
      </c>
      <c r="Q54">
        <f t="shared" si="4"/>
        <v>0</v>
      </c>
      <c r="R54">
        <f t="shared" si="5"/>
        <v>0</v>
      </c>
    </row>
    <row r="55" spans="3:18" x14ac:dyDescent="0.55000000000000004">
      <c r="C55" s="2" t="s">
        <v>106</v>
      </c>
      <c r="H55">
        <v>5</v>
      </c>
      <c r="J55">
        <v>1970</v>
      </c>
      <c r="K55">
        <f t="shared" si="0"/>
        <v>0</v>
      </c>
      <c r="L55">
        <f t="shared" si="1"/>
        <v>0</v>
      </c>
      <c r="O55">
        <f t="shared" si="2"/>
        <v>0</v>
      </c>
      <c r="P55">
        <f t="shared" si="3"/>
        <v>0</v>
      </c>
      <c r="Q55">
        <f t="shared" si="4"/>
        <v>0</v>
      </c>
      <c r="R55">
        <f t="shared" si="5"/>
        <v>0</v>
      </c>
    </row>
    <row r="56" spans="3:18" x14ac:dyDescent="0.55000000000000004">
      <c r="C56" s="2" t="s">
        <v>107</v>
      </c>
      <c r="D56" t="s">
        <v>153</v>
      </c>
      <c r="E56" t="s">
        <v>114</v>
      </c>
      <c r="F56">
        <v>8.92</v>
      </c>
      <c r="G56">
        <v>2</v>
      </c>
      <c r="H56" s="2">
        <f t="shared" ref="H56:H72" si="9">F56*G56</f>
        <v>17.84</v>
      </c>
      <c r="I56" t="s">
        <v>33</v>
      </c>
      <c r="J56">
        <v>2018</v>
      </c>
      <c r="K56">
        <f t="shared" si="0"/>
        <v>1373.68</v>
      </c>
      <c r="L56">
        <f t="shared" si="1"/>
        <v>1648.4159999999999</v>
      </c>
      <c r="M56" s="5">
        <v>3500</v>
      </c>
      <c r="O56">
        <f t="shared" si="2"/>
        <v>2747.36</v>
      </c>
      <c r="P56">
        <f t="shared" si="3"/>
        <v>549.47199999999975</v>
      </c>
      <c r="Q56">
        <f t="shared" si="4"/>
        <v>7000</v>
      </c>
      <c r="R56">
        <f t="shared" si="5"/>
        <v>3703.1680000000001</v>
      </c>
    </row>
    <row r="57" spans="3:18" x14ac:dyDescent="0.55000000000000004">
      <c r="C57" s="2" t="s">
        <v>108</v>
      </c>
      <c r="D57" t="s">
        <v>153</v>
      </c>
      <c r="E57" t="s">
        <v>115</v>
      </c>
      <c r="F57">
        <v>6.99</v>
      </c>
      <c r="G57">
        <v>2</v>
      </c>
      <c r="H57" s="2">
        <f t="shared" si="9"/>
        <v>13.98</v>
      </c>
      <c r="K57">
        <f t="shared" si="0"/>
        <v>1076.46</v>
      </c>
      <c r="L57">
        <f t="shared" si="1"/>
        <v>1291.752</v>
      </c>
      <c r="M57" s="5">
        <v>1900</v>
      </c>
      <c r="O57">
        <f t="shared" si="2"/>
        <v>2152.92</v>
      </c>
      <c r="P57">
        <f t="shared" si="3"/>
        <v>430.58399999999983</v>
      </c>
      <c r="Q57">
        <f t="shared" si="4"/>
        <v>3800</v>
      </c>
      <c r="R57">
        <f t="shared" si="5"/>
        <v>1216.4960000000001</v>
      </c>
    </row>
    <row r="58" spans="3:18" x14ac:dyDescent="0.55000000000000004">
      <c r="C58" s="2" t="s">
        <v>109</v>
      </c>
      <c r="D58" t="s">
        <v>153</v>
      </c>
      <c r="E58" t="s">
        <v>116</v>
      </c>
      <c r="F58">
        <v>3.99</v>
      </c>
      <c r="G58">
        <v>1</v>
      </c>
      <c r="H58" s="2">
        <f t="shared" si="9"/>
        <v>3.99</v>
      </c>
      <c r="K58">
        <f t="shared" si="0"/>
        <v>614.46</v>
      </c>
      <c r="L58">
        <f t="shared" si="1"/>
        <v>737.35199999999998</v>
      </c>
      <c r="M58" s="5">
        <v>1200</v>
      </c>
      <c r="O58">
        <f t="shared" si="2"/>
        <v>614.46</v>
      </c>
      <c r="P58">
        <f t="shared" si="3"/>
        <v>122.89199999999994</v>
      </c>
      <c r="Q58">
        <f t="shared" si="4"/>
        <v>1200</v>
      </c>
      <c r="R58">
        <f t="shared" si="5"/>
        <v>462.64800000000002</v>
      </c>
    </row>
    <row r="59" spans="3:18" x14ac:dyDescent="0.55000000000000004">
      <c r="C59" s="2" t="s">
        <v>110</v>
      </c>
      <c r="D59" t="s">
        <v>153</v>
      </c>
      <c r="E59" t="s">
        <v>117</v>
      </c>
      <c r="F59">
        <v>3.99</v>
      </c>
      <c r="G59">
        <v>2</v>
      </c>
      <c r="H59" s="2">
        <f t="shared" si="9"/>
        <v>7.98</v>
      </c>
      <c r="K59">
        <f t="shared" si="0"/>
        <v>614.46</v>
      </c>
      <c r="L59">
        <f t="shared" si="1"/>
        <v>737.35199999999998</v>
      </c>
      <c r="M59" s="5">
        <v>1500</v>
      </c>
      <c r="O59">
        <f t="shared" si="2"/>
        <v>1228.92</v>
      </c>
      <c r="P59">
        <f t="shared" si="3"/>
        <v>245.78399999999988</v>
      </c>
      <c r="Q59">
        <f t="shared" si="4"/>
        <v>3000</v>
      </c>
      <c r="R59">
        <f t="shared" si="5"/>
        <v>1525.296</v>
      </c>
    </row>
    <row r="60" spans="3:18" x14ac:dyDescent="0.55000000000000004">
      <c r="C60" s="2" t="s">
        <v>111</v>
      </c>
      <c r="D60" s="1" t="s">
        <v>254</v>
      </c>
      <c r="E60" t="s">
        <v>505</v>
      </c>
      <c r="F60">
        <v>3</v>
      </c>
      <c r="G60">
        <v>1</v>
      </c>
      <c r="H60">
        <f t="shared" si="9"/>
        <v>3</v>
      </c>
      <c r="I60" t="s">
        <v>119</v>
      </c>
      <c r="J60">
        <v>1950</v>
      </c>
      <c r="K60">
        <f t="shared" si="0"/>
        <v>462</v>
      </c>
      <c r="L60">
        <f t="shared" si="1"/>
        <v>554.4</v>
      </c>
      <c r="M60" s="5">
        <v>2800</v>
      </c>
      <c r="O60">
        <f t="shared" si="2"/>
        <v>462</v>
      </c>
      <c r="P60">
        <f t="shared" si="3"/>
        <v>92.399999999999977</v>
      </c>
      <c r="Q60">
        <f t="shared" si="4"/>
        <v>2800</v>
      </c>
      <c r="R60">
        <f t="shared" si="5"/>
        <v>2245.6</v>
      </c>
    </row>
    <row r="61" spans="3:18" x14ac:dyDescent="0.55000000000000004">
      <c r="C61" s="2" t="s">
        <v>112</v>
      </c>
      <c r="D61" s="2" t="s">
        <v>255</v>
      </c>
      <c r="E61" t="s">
        <v>503</v>
      </c>
      <c r="F61">
        <v>5</v>
      </c>
      <c r="G61">
        <v>1</v>
      </c>
      <c r="H61">
        <f t="shared" si="9"/>
        <v>5</v>
      </c>
      <c r="I61" t="s">
        <v>119</v>
      </c>
      <c r="J61">
        <v>1950</v>
      </c>
      <c r="K61">
        <f t="shared" si="0"/>
        <v>770</v>
      </c>
      <c r="L61">
        <f t="shared" si="1"/>
        <v>924</v>
      </c>
      <c r="M61" s="5">
        <v>3000</v>
      </c>
      <c r="O61">
        <f t="shared" si="2"/>
        <v>770</v>
      </c>
      <c r="P61">
        <f t="shared" si="3"/>
        <v>154</v>
      </c>
      <c r="Q61">
        <f t="shared" si="4"/>
        <v>3000</v>
      </c>
      <c r="R61">
        <f t="shared" si="5"/>
        <v>2076</v>
      </c>
    </row>
    <row r="62" spans="3:18" x14ac:dyDescent="0.55000000000000004">
      <c r="C62" s="2" t="s">
        <v>113</v>
      </c>
      <c r="D62" s="1" t="s">
        <v>256</v>
      </c>
      <c r="E62" t="s">
        <v>504</v>
      </c>
      <c r="F62">
        <v>5</v>
      </c>
      <c r="G62">
        <v>1</v>
      </c>
      <c r="H62">
        <f t="shared" si="9"/>
        <v>5</v>
      </c>
      <c r="I62" t="s">
        <v>119</v>
      </c>
      <c r="J62">
        <v>1950</v>
      </c>
      <c r="K62">
        <f t="shared" si="0"/>
        <v>770</v>
      </c>
      <c r="L62">
        <f t="shared" si="1"/>
        <v>924</v>
      </c>
      <c r="M62" s="5">
        <v>3000</v>
      </c>
      <c r="O62">
        <f t="shared" si="2"/>
        <v>770</v>
      </c>
      <c r="P62">
        <f t="shared" si="3"/>
        <v>154</v>
      </c>
      <c r="Q62">
        <f t="shared" si="4"/>
        <v>3000</v>
      </c>
      <c r="R62">
        <f t="shared" si="5"/>
        <v>2076</v>
      </c>
    </row>
    <row r="63" spans="3:18" x14ac:dyDescent="0.55000000000000004">
      <c r="C63" s="2" t="s">
        <v>120</v>
      </c>
      <c r="D63" t="s">
        <v>154</v>
      </c>
      <c r="E63" t="s">
        <v>123</v>
      </c>
      <c r="F63">
        <v>20</v>
      </c>
      <c r="G63">
        <v>1</v>
      </c>
      <c r="H63">
        <f t="shared" si="9"/>
        <v>20</v>
      </c>
      <c r="I63" t="s">
        <v>33</v>
      </c>
      <c r="J63">
        <v>2019</v>
      </c>
      <c r="K63">
        <f t="shared" si="0"/>
        <v>3080</v>
      </c>
      <c r="L63">
        <f t="shared" si="1"/>
        <v>3696</v>
      </c>
      <c r="M63" s="5">
        <v>6000</v>
      </c>
      <c r="O63">
        <f t="shared" si="2"/>
        <v>3080</v>
      </c>
      <c r="P63">
        <f t="shared" si="3"/>
        <v>616</v>
      </c>
      <c r="Q63">
        <f t="shared" si="4"/>
        <v>6000</v>
      </c>
      <c r="R63">
        <f t="shared" si="5"/>
        <v>2304</v>
      </c>
    </row>
    <row r="64" spans="3:18" x14ac:dyDescent="0.55000000000000004">
      <c r="C64" s="2" t="s">
        <v>121</v>
      </c>
      <c r="D64" t="s">
        <v>154</v>
      </c>
      <c r="E64" t="s">
        <v>123</v>
      </c>
      <c r="F64">
        <v>20</v>
      </c>
      <c r="G64">
        <v>1</v>
      </c>
      <c r="H64">
        <f t="shared" si="9"/>
        <v>20</v>
      </c>
      <c r="I64" t="s">
        <v>33</v>
      </c>
      <c r="J64">
        <v>2019</v>
      </c>
      <c r="K64">
        <f t="shared" si="0"/>
        <v>3080</v>
      </c>
      <c r="L64">
        <f t="shared" si="1"/>
        <v>3696</v>
      </c>
      <c r="M64" s="5">
        <v>6000</v>
      </c>
      <c r="O64">
        <f t="shared" si="2"/>
        <v>3080</v>
      </c>
      <c r="P64">
        <f t="shared" si="3"/>
        <v>616</v>
      </c>
      <c r="Q64">
        <f t="shared" si="4"/>
        <v>6000</v>
      </c>
      <c r="R64">
        <f t="shared" si="5"/>
        <v>2304</v>
      </c>
    </row>
    <row r="65" spans="3:18" x14ac:dyDescent="0.55000000000000004">
      <c r="C65" s="2" t="s">
        <v>122</v>
      </c>
      <c r="D65" t="s">
        <v>154</v>
      </c>
      <c r="E65" t="s">
        <v>123</v>
      </c>
      <c r="F65">
        <v>25</v>
      </c>
      <c r="G65">
        <v>1</v>
      </c>
      <c r="H65">
        <f t="shared" si="9"/>
        <v>25</v>
      </c>
      <c r="I65" t="s">
        <v>33</v>
      </c>
      <c r="J65">
        <v>2019</v>
      </c>
      <c r="K65">
        <f t="shared" si="0"/>
        <v>3850</v>
      </c>
      <c r="L65">
        <f t="shared" si="1"/>
        <v>4620</v>
      </c>
      <c r="M65" s="5">
        <v>6000</v>
      </c>
      <c r="O65">
        <f t="shared" si="2"/>
        <v>3850</v>
      </c>
      <c r="P65">
        <f t="shared" si="3"/>
        <v>770</v>
      </c>
      <c r="Q65">
        <f t="shared" si="4"/>
        <v>6000</v>
      </c>
      <c r="R65">
        <f t="shared" si="5"/>
        <v>1380</v>
      </c>
    </row>
    <row r="66" spans="3:18" x14ac:dyDescent="0.55000000000000004">
      <c r="C66" s="2" t="s">
        <v>124</v>
      </c>
      <c r="D66" t="s">
        <v>155</v>
      </c>
      <c r="E66" t="s">
        <v>126</v>
      </c>
      <c r="F66">
        <v>30</v>
      </c>
      <c r="G66">
        <v>1</v>
      </c>
      <c r="H66">
        <f t="shared" si="9"/>
        <v>30</v>
      </c>
      <c r="I66" t="s">
        <v>127</v>
      </c>
      <c r="J66">
        <v>1930</v>
      </c>
      <c r="K66">
        <f t="shared" si="0"/>
        <v>4620</v>
      </c>
      <c r="L66">
        <f t="shared" si="1"/>
        <v>5544</v>
      </c>
      <c r="M66" s="5">
        <v>8500</v>
      </c>
      <c r="O66">
        <f t="shared" si="2"/>
        <v>4620</v>
      </c>
      <c r="P66">
        <f t="shared" si="3"/>
        <v>924</v>
      </c>
      <c r="Q66">
        <f t="shared" si="4"/>
        <v>8500</v>
      </c>
      <c r="R66">
        <f t="shared" si="5"/>
        <v>2956</v>
      </c>
    </row>
    <row r="67" spans="3:18" x14ac:dyDescent="0.55000000000000004">
      <c r="C67" s="2" t="s">
        <v>125</v>
      </c>
      <c r="D67" t="s">
        <v>155</v>
      </c>
      <c r="E67" t="s">
        <v>126</v>
      </c>
      <c r="F67">
        <v>25</v>
      </c>
      <c r="G67">
        <v>1</v>
      </c>
      <c r="H67">
        <f t="shared" si="9"/>
        <v>25</v>
      </c>
      <c r="J67">
        <v>1920</v>
      </c>
      <c r="K67">
        <f t="shared" si="0"/>
        <v>3850</v>
      </c>
      <c r="L67">
        <f t="shared" si="1"/>
        <v>4620</v>
      </c>
      <c r="M67" s="5">
        <v>6300</v>
      </c>
      <c r="O67">
        <f t="shared" si="2"/>
        <v>3850</v>
      </c>
      <c r="P67">
        <f t="shared" si="3"/>
        <v>770</v>
      </c>
      <c r="Q67">
        <f t="shared" si="4"/>
        <v>6300</v>
      </c>
      <c r="R67">
        <f t="shared" si="5"/>
        <v>1680</v>
      </c>
    </row>
    <row r="68" spans="3:18" x14ac:dyDescent="0.55000000000000004">
      <c r="C68" s="2" t="s">
        <v>128</v>
      </c>
      <c r="D68" t="s">
        <v>155</v>
      </c>
      <c r="E68" t="s">
        <v>132</v>
      </c>
      <c r="F68">
        <v>20</v>
      </c>
      <c r="G68">
        <v>2</v>
      </c>
      <c r="H68">
        <f t="shared" si="9"/>
        <v>40</v>
      </c>
      <c r="I68" t="s">
        <v>119</v>
      </c>
      <c r="J68">
        <v>1940</v>
      </c>
      <c r="K68">
        <f t="shared" si="0"/>
        <v>3080</v>
      </c>
      <c r="L68">
        <f t="shared" si="1"/>
        <v>3696</v>
      </c>
      <c r="M68" s="5">
        <v>4800</v>
      </c>
      <c r="O68">
        <f t="shared" ref="O68:O72" si="10">K68*G68</f>
        <v>6160</v>
      </c>
      <c r="P68">
        <f t="shared" ref="P68:P72" si="11">(L68-K68)*G68</f>
        <v>1232</v>
      </c>
      <c r="Q68">
        <f t="shared" ref="Q68:Q72" si="12">M68*G68</f>
        <v>9600</v>
      </c>
      <c r="R68">
        <f t="shared" ref="R68:R72" si="13">(M68-L68)*G68</f>
        <v>2208</v>
      </c>
    </row>
    <row r="69" spans="3:18" x14ac:dyDescent="0.55000000000000004">
      <c r="C69" s="2" t="s">
        <v>129</v>
      </c>
      <c r="D69" t="s">
        <v>147</v>
      </c>
      <c r="E69" t="s">
        <v>117</v>
      </c>
      <c r="F69">
        <v>5</v>
      </c>
      <c r="G69">
        <v>1</v>
      </c>
      <c r="H69">
        <f t="shared" si="9"/>
        <v>5</v>
      </c>
      <c r="K69">
        <f t="shared" ref="K69:K72" si="14">F69*K$1</f>
        <v>770</v>
      </c>
      <c r="L69">
        <f t="shared" ref="L69:L73" si="15">K69*L$1</f>
        <v>924</v>
      </c>
      <c r="M69" s="5">
        <v>2200</v>
      </c>
      <c r="O69">
        <f t="shared" si="10"/>
        <v>770</v>
      </c>
      <c r="P69">
        <f t="shared" si="11"/>
        <v>154</v>
      </c>
      <c r="Q69">
        <f t="shared" si="12"/>
        <v>2200</v>
      </c>
      <c r="R69">
        <f t="shared" si="13"/>
        <v>1276</v>
      </c>
    </row>
    <row r="70" spans="3:18" x14ac:dyDescent="0.55000000000000004">
      <c r="C70" s="2" t="s">
        <v>130</v>
      </c>
      <c r="D70" t="s">
        <v>156</v>
      </c>
      <c r="E70" t="s">
        <v>133</v>
      </c>
      <c r="F70">
        <v>5</v>
      </c>
      <c r="G70">
        <v>2</v>
      </c>
      <c r="H70">
        <f t="shared" si="9"/>
        <v>10</v>
      </c>
      <c r="J70">
        <v>2015</v>
      </c>
      <c r="K70">
        <f t="shared" si="14"/>
        <v>770</v>
      </c>
      <c r="L70">
        <f t="shared" si="15"/>
        <v>924</v>
      </c>
      <c r="M70" s="5">
        <v>2500</v>
      </c>
      <c r="O70">
        <f t="shared" si="10"/>
        <v>1540</v>
      </c>
      <c r="P70">
        <f t="shared" si="11"/>
        <v>308</v>
      </c>
      <c r="Q70">
        <f t="shared" si="12"/>
        <v>5000</v>
      </c>
      <c r="R70">
        <f t="shared" si="13"/>
        <v>3152</v>
      </c>
    </row>
    <row r="71" spans="3:18" x14ac:dyDescent="0.55000000000000004">
      <c r="C71" s="2" t="s">
        <v>131</v>
      </c>
      <c r="D71" t="s">
        <v>155</v>
      </c>
      <c r="E71" t="s">
        <v>134</v>
      </c>
      <c r="F71">
        <v>45</v>
      </c>
      <c r="G71">
        <v>1</v>
      </c>
      <c r="H71">
        <f t="shared" si="9"/>
        <v>45</v>
      </c>
      <c r="J71">
        <v>1940</v>
      </c>
      <c r="K71">
        <f t="shared" si="14"/>
        <v>6930</v>
      </c>
      <c r="L71">
        <f t="shared" si="15"/>
        <v>8316</v>
      </c>
      <c r="M71" s="5">
        <v>11000</v>
      </c>
      <c r="O71">
        <f t="shared" si="10"/>
        <v>6930</v>
      </c>
      <c r="P71">
        <f t="shared" si="11"/>
        <v>1386</v>
      </c>
      <c r="Q71">
        <f t="shared" si="12"/>
        <v>11000</v>
      </c>
      <c r="R71">
        <f t="shared" si="13"/>
        <v>2684</v>
      </c>
    </row>
    <row r="72" spans="3:18" x14ac:dyDescent="0.55000000000000004">
      <c r="C72" s="2" t="s">
        <v>135</v>
      </c>
      <c r="D72" t="s">
        <v>157</v>
      </c>
      <c r="E72" t="s">
        <v>136</v>
      </c>
      <c r="F72">
        <v>35</v>
      </c>
      <c r="G72">
        <v>1</v>
      </c>
      <c r="H72">
        <f t="shared" si="9"/>
        <v>35</v>
      </c>
      <c r="J72">
        <v>2017</v>
      </c>
      <c r="K72">
        <f t="shared" si="14"/>
        <v>5390</v>
      </c>
      <c r="L72">
        <f t="shared" si="15"/>
        <v>6468</v>
      </c>
      <c r="M72" s="5">
        <v>21000</v>
      </c>
      <c r="O72">
        <f t="shared" si="10"/>
        <v>5390</v>
      </c>
      <c r="P72">
        <f t="shared" si="11"/>
        <v>1078</v>
      </c>
      <c r="Q72">
        <f t="shared" si="12"/>
        <v>21000</v>
      </c>
      <c r="R72">
        <f t="shared" si="13"/>
        <v>14532</v>
      </c>
    </row>
    <row r="73" spans="3:18" x14ac:dyDescent="0.55000000000000004">
      <c r="H73">
        <f>SUM(H3:H72)</f>
        <v>1094.19</v>
      </c>
      <c r="K73" s="3">
        <f>SUM(K3:K72)</f>
        <v>119117.46</v>
      </c>
      <c r="L73" s="3">
        <f t="shared" si="15"/>
        <v>142940.95199999999</v>
      </c>
      <c r="N73" s="3"/>
      <c r="O73" s="3">
        <f>SUM(O3:O72)</f>
        <v>166195.26</v>
      </c>
      <c r="P73" s="3">
        <f>SUM(P3:P72)</f>
        <v>33239.051999999981</v>
      </c>
      <c r="Q73" s="3">
        <f>SUM(Q3:Q72)</f>
        <v>398050</v>
      </c>
      <c r="R73" s="3">
        <f>SUM(R3:R72)</f>
        <v>198615.68799999997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1BC14-A1BB-49AE-B586-0FFE27521DE3}">
  <dimension ref="A1:P46"/>
  <sheetViews>
    <sheetView topLeftCell="A28" workbookViewId="0">
      <selection activeCell="P33" sqref="P33"/>
    </sheetView>
  </sheetViews>
  <sheetFormatPr defaultRowHeight="18" x14ac:dyDescent="0.55000000000000004"/>
  <cols>
    <col min="1" max="1" width="4" customWidth="1"/>
    <col min="6" max="6" width="30.6640625" customWidth="1"/>
    <col min="11" max="11" width="29.75" customWidth="1"/>
  </cols>
  <sheetData>
    <row r="1" spans="2:16" x14ac:dyDescent="0.55000000000000004">
      <c r="H1">
        <v>160</v>
      </c>
      <c r="I1">
        <v>1.8</v>
      </c>
    </row>
    <row r="2" spans="2:16" x14ac:dyDescent="0.55000000000000004">
      <c r="B2" t="s">
        <v>161</v>
      </c>
      <c r="C2" t="s">
        <v>162</v>
      </c>
      <c r="D2" t="s">
        <v>163</v>
      </c>
      <c r="E2" t="s">
        <v>164</v>
      </c>
      <c r="F2" t="s">
        <v>165</v>
      </c>
      <c r="G2" t="s">
        <v>166</v>
      </c>
      <c r="H2" t="s">
        <v>167</v>
      </c>
      <c r="I2" t="s">
        <v>168</v>
      </c>
      <c r="J2" t="s">
        <v>169</v>
      </c>
      <c r="K2" t="s">
        <v>170</v>
      </c>
      <c r="L2" t="s">
        <v>241</v>
      </c>
      <c r="M2" t="s">
        <v>242</v>
      </c>
      <c r="O2" t="s">
        <v>501</v>
      </c>
      <c r="P2" t="s">
        <v>502</v>
      </c>
    </row>
    <row r="3" spans="2:16" x14ac:dyDescent="0.55000000000000004">
      <c r="C3">
        <v>131</v>
      </c>
      <c r="E3" t="s">
        <v>293</v>
      </c>
      <c r="F3" t="s">
        <v>171</v>
      </c>
      <c r="G3">
        <v>10</v>
      </c>
      <c r="H3">
        <f>G3*H$1</f>
        <v>1600</v>
      </c>
      <c r="I3">
        <f>H3*I$1</f>
        <v>2880</v>
      </c>
      <c r="J3">
        <v>4000</v>
      </c>
      <c r="M3">
        <f>J3-I3</f>
        <v>1120</v>
      </c>
      <c r="O3">
        <v>3100</v>
      </c>
      <c r="P3">
        <f>O3-I3</f>
        <v>220</v>
      </c>
    </row>
    <row r="4" spans="2:16" x14ac:dyDescent="0.55000000000000004">
      <c r="C4">
        <v>131</v>
      </c>
      <c r="E4" t="s">
        <v>294</v>
      </c>
      <c r="F4" t="s">
        <v>171</v>
      </c>
      <c r="G4">
        <v>11</v>
      </c>
      <c r="H4">
        <f t="shared" ref="H4:I4" si="0">G4*H$1</f>
        <v>1760</v>
      </c>
      <c r="I4">
        <f t="shared" si="0"/>
        <v>3168</v>
      </c>
      <c r="J4">
        <v>4000</v>
      </c>
      <c r="M4">
        <f t="shared" ref="M4:M44" si="1">J4-I4</f>
        <v>832</v>
      </c>
    </row>
    <row r="5" spans="2:16" x14ac:dyDescent="0.55000000000000004">
      <c r="C5">
        <v>553</v>
      </c>
      <c r="E5" t="s">
        <v>295</v>
      </c>
      <c r="F5" t="s">
        <v>171</v>
      </c>
      <c r="G5">
        <v>15</v>
      </c>
      <c r="H5">
        <f t="shared" ref="H5:I5" si="2">G5*H$1</f>
        <v>2400</v>
      </c>
      <c r="I5">
        <f t="shared" si="2"/>
        <v>4320</v>
      </c>
      <c r="J5">
        <v>6000</v>
      </c>
      <c r="M5">
        <f t="shared" si="1"/>
        <v>1680</v>
      </c>
    </row>
    <row r="6" spans="2:16" x14ac:dyDescent="0.55000000000000004">
      <c r="C6">
        <v>1353</v>
      </c>
      <c r="D6" t="s">
        <v>172</v>
      </c>
      <c r="E6" t="s">
        <v>424</v>
      </c>
      <c r="F6" t="s">
        <v>173</v>
      </c>
      <c r="G6">
        <v>100</v>
      </c>
      <c r="H6">
        <f t="shared" ref="H6:I6" si="3">G6*H$1</f>
        <v>16000</v>
      </c>
      <c r="I6">
        <f t="shared" si="3"/>
        <v>28800</v>
      </c>
      <c r="J6">
        <v>50000</v>
      </c>
      <c r="K6" t="s">
        <v>174</v>
      </c>
      <c r="M6">
        <f t="shared" si="1"/>
        <v>21200</v>
      </c>
    </row>
    <row r="7" spans="2:16" x14ac:dyDescent="0.55000000000000004">
      <c r="C7">
        <v>1222</v>
      </c>
      <c r="E7" t="s">
        <v>425</v>
      </c>
      <c r="F7" t="s">
        <v>175</v>
      </c>
      <c r="G7">
        <v>90</v>
      </c>
      <c r="H7">
        <f t="shared" ref="H7:I7" si="4">G7*H$1</f>
        <v>14400</v>
      </c>
      <c r="I7">
        <f t="shared" si="4"/>
        <v>25920</v>
      </c>
      <c r="J7">
        <v>42000</v>
      </c>
      <c r="K7" t="s">
        <v>176</v>
      </c>
      <c r="M7">
        <f t="shared" si="1"/>
        <v>16080</v>
      </c>
    </row>
    <row r="8" spans="2:16" x14ac:dyDescent="0.55000000000000004">
      <c r="C8">
        <v>1414</v>
      </c>
      <c r="E8" t="s">
        <v>426</v>
      </c>
      <c r="F8" t="s">
        <v>177</v>
      </c>
      <c r="G8">
        <v>77</v>
      </c>
      <c r="H8">
        <f t="shared" ref="H8:I8" si="5">G8*H$1</f>
        <v>12320</v>
      </c>
      <c r="I8">
        <f t="shared" si="5"/>
        <v>22176</v>
      </c>
      <c r="J8">
        <v>45000</v>
      </c>
      <c r="K8" t="s">
        <v>178</v>
      </c>
      <c r="M8">
        <f t="shared" si="1"/>
        <v>22824</v>
      </c>
    </row>
    <row r="9" spans="2:16" x14ac:dyDescent="0.55000000000000004">
      <c r="C9">
        <v>131</v>
      </c>
      <c r="E9" t="s">
        <v>422</v>
      </c>
      <c r="F9" t="s">
        <v>179</v>
      </c>
      <c r="G9">
        <v>9</v>
      </c>
      <c r="H9">
        <f t="shared" ref="H9:I9" si="6">G9*H$1</f>
        <v>1440</v>
      </c>
      <c r="I9">
        <f t="shared" si="6"/>
        <v>2592</v>
      </c>
      <c r="J9">
        <v>4000</v>
      </c>
      <c r="M9">
        <f t="shared" si="1"/>
        <v>1408</v>
      </c>
    </row>
    <row r="10" spans="2:16" x14ac:dyDescent="0.55000000000000004">
      <c r="C10">
        <v>131</v>
      </c>
      <c r="E10" t="s">
        <v>423</v>
      </c>
      <c r="F10" t="s">
        <v>180</v>
      </c>
      <c r="G10">
        <v>11</v>
      </c>
      <c r="H10">
        <f t="shared" ref="H10:I10" si="7">G10*H$1</f>
        <v>1760</v>
      </c>
      <c r="I10">
        <f t="shared" si="7"/>
        <v>3168</v>
      </c>
      <c r="J10">
        <v>5200</v>
      </c>
      <c r="M10">
        <f t="shared" si="1"/>
        <v>2032</v>
      </c>
    </row>
    <row r="11" spans="2:16" x14ac:dyDescent="0.55000000000000004">
      <c r="C11">
        <v>938</v>
      </c>
      <c r="D11" t="s">
        <v>181</v>
      </c>
      <c r="E11" t="s">
        <v>427</v>
      </c>
      <c r="F11" t="s">
        <v>182</v>
      </c>
      <c r="G11">
        <v>76</v>
      </c>
      <c r="H11">
        <f t="shared" ref="H11:I11" si="8">G11*H$1</f>
        <v>12160</v>
      </c>
      <c r="I11">
        <f t="shared" si="8"/>
        <v>21888</v>
      </c>
      <c r="J11">
        <v>47000</v>
      </c>
      <c r="K11" t="s">
        <v>183</v>
      </c>
      <c r="M11">
        <f t="shared" si="1"/>
        <v>25112</v>
      </c>
    </row>
    <row r="12" spans="2:16" x14ac:dyDescent="0.55000000000000004">
      <c r="C12">
        <v>938</v>
      </c>
      <c r="D12" t="s">
        <v>184</v>
      </c>
      <c r="E12" t="s">
        <v>429</v>
      </c>
      <c r="F12" t="s">
        <v>185</v>
      </c>
      <c r="G12">
        <v>32</v>
      </c>
      <c r="H12">
        <f t="shared" ref="H12:I12" si="9">G12*H$1</f>
        <v>5120</v>
      </c>
      <c r="I12">
        <f t="shared" si="9"/>
        <v>9216</v>
      </c>
      <c r="J12">
        <v>21000</v>
      </c>
      <c r="K12" t="s">
        <v>186</v>
      </c>
      <c r="M12">
        <f t="shared" si="1"/>
        <v>11784</v>
      </c>
      <c r="O12">
        <v>12657</v>
      </c>
      <c r="P12">
        <f>O12-I12</f>
        <v>3441</v>
      </c>
    </row>
    <row r="13" spans="2:16" x14ac:dyDescent="0.55000000000000004">
      <c r="C13">
        <v>733</v>
      </c>
      <c r="E13" t="s">
        <v>428</v>
      </c>
      <c r="F13" t="s">
        <v>187</v>
      </c>
      <c r="G13">
        <v>70</v>
      </c>
      <c r="H13">
        <f t="shared" ref="H13:I13" si="10">G13*H$1</f>
        <v>11200</v>
      </c>
      <c r="I13">
        <f t="shared" si="10"/>
        <v>20160</v>
      </c>
      <c r="J13">
        <v>42000</v>
      </c>
      <c r="K13" t="s">
        <v>188</v>
      </c>
      <c r="M13">
        <f t="shared" si="1"/>
        <v>21840</v>
      </c>
    </row>
    <row r="14" spans="2:16" x14ac:dyDescent="0.55000000000000004">
      <c r="C14">
        <v>733</v>
      </c>
      <c r="E14" t="s">
        <v>430</v>
      </c>
      <c r="F14" t="s">
        <v>189</v>
      </c>
      <c r="G14">
        <v>150</v>
      </c>
      <c r="H14">
        <f t="shared" ref="H14:I14" si="11">G14*H$1</f>
        <v>24000</v>
      </c>
      <c r="I14">
        <f t="shared" si="11"/>
        <v>43200</v>
      </c>
      <c r="J14">
        <v>68000</v>
      </c>
      <c r="K14" t="s">
        <v>190</v>
      </c>
      <c r="M14">
        <f t="shared" si="1"/>
        <v>24800</v>
      </c>
    </row>
    <row r="15" spans="2:16" x14ac:dyDescent="0.55000000000000004">
      <c r="C15">
        <v>744</v>
      </c>
      <c r="E15" t="s">
        <v>431</v>
      </c>
      <c r="F15" t="s">
        <v>191</v>
      </c>
      <c r="G15">
        <v>115</v>
      </c>
      <c r="H15">
        <f t="shared" ref="H15:I15" si="12">G15*H$1</f>
        <v>18400</v>
      </c>
      <c r="I15">
        <f t="shared" si="12"/>
        <v>33120</v>
      </c>
      <c r="J15">
        <v>54000</v>
      </c>
      <c r="K15" t="s">
        <v>192</v>
      </c>
      <c r="M15">
        <f t="shared" si="1"/>
        <v>20880</v>
      </c>
    </row>
    <row r="16" spans="2:16" x14ac:dyDescent="0.55000000000000004">
      <c r="C16">
        <v>9</v>
      </c>
      <c r="D16">
        <v>809</v>
      </c>
      <c r="E16" t="s">
        <v>432</v>
      </c>
      <c r="F16" t="s">
        <v>496</v>
      </c>
      <c r="G16">
        <v>54</v>
      </c>
      <c r="H16">
        <f t="shared" ref="H16:I16" si="13">G16*H$1</f>
        <v>8640</v>
      </c>
      <c r="I16">
        <f t="shared" si="13"/>
        <v>15552</v>
      </c>
      <c r="J16">
        <v>22000</v>
      </c>
      <c r="K16" t="s">
        <v>497</v>
      </c>
      <c r="M16">
        <f t="shared" si="1"/>
        <v>6448</v>
      </c>
    </row>
    <row r="17" spans="1:16" x14ac:dyDescent="0.55000000000000004">
      <c r="C17">
        <v>938</v>
      </c>
      <c r="D17" t="s">
        <v>195</v>
      </c>
      <c r="E17" t="s">
        <v>451</v>
      </c>
      <c r="F17" t="s">
        <v>196</v>
      </c>
      <c r="G17">
        <v>100</v>
      </c>
      <c r="H17">
        <f t="shared" ref="H17:I17" si="14">G17*H$1</f>
        <v>16000</v>
      </c>
      <c r="I17">
        <f t="shared" si="14"/>
        <v>28800</v>
      </c>
      <c r="J17">
        <v>49000</v>
      </c>
      <c r="K17" t="s">
        <v>197</v>
      </c>
      <c r="L17">
        <v>4071</v>
      </c>
      <c r="M17">
        <f t="shared" si="1"/>
        <v>20200</v>
      </c>
    </row>
    <row r="18" spans="1:16" x14ac:dyDescent="0.55000000000000004">
      <c r="C18">
        <v>938</v>
      </c>
      <c r="E18" t="s">
        <v>452</v>
      </c>
      <c r="F18" t="s">
        <v>198</v>
      </c>
      <c r="G18">
        <v>65</v>
      </c>
      <c r="H18">
        <f t="shared" ref="H18:I18" si="15">G18*H$1</f>
        <v>10400</v>
      </c>
      <c r="I18">
        <f t="shared" si="15"/>
        <v>18720</v>
      </c>
      <c r="J18">
        <v>42000</v>
      </c>
      <c r="K18" t="s">
        <v>199</v>
      </c>
      <c r="L18">
        <v>4069</v>
      </c>
      <c r="M18">
        <f t="shared" si="1"/>
        <v>23280</v>
      </c>
      <c r="N18">
        <v>25000</v>
      </c>
      <c r="O18">
        <f>N18*0.92</f>
        <v>23000</v>
      </c>
      <c r="P18">
        <f>O18-I18</f>
        <v>4280</v>
      </c>
    </row>
    <row r="19" spans="1:16" x14ac:dyDescent="0.55000000000000004">
      <c r="C19">
        <v>145</v>
      </c>
      <c r="E19" t="s">
        <v>266</v>
      </c>
      <c r="F19" t="s">
        <v>200</v>
      </c>
      <c r="G19">
        <v>17</v>
      </c>
      <c r="H19">
        <f t="shared" ref="H19:I19" si="16">G19*H$1</f>
        <v>2720</v>
      </c>
      <c r="I19">
        <f t="shared" si="16"/>
        <v>4896</v>
      </c>
      <c r="J19">
        <v>7000</v>
      </c>
      <c r="L19">
        <v>4003</v>
      </c>
      <c r="M19">
        <f t="shared" si="1"/>
        <v>2104</v>
      </c>
    </row>
    <row r="20" spans="1:16" x14ac:dyDescent="0.55000000000000004">
      <c r="C20">
        <v>173</v>
      </c>
      <c r="D20" t="s">
        <v>201</v>
      </c>
      <c r="E20" t="s">
        <v>433</v>
      </c>
      <c r="F20" t="s">
        <v>202</v>
      </c>
      <c r="G20">
        <v>15</v>
      </c>
      <c r="H20">
        <f t="shared" ref="H20:I20" si="17">G20*H$1</f>
        <v>2400</v>
      </c>
      <c r="I20">
        <f t="shared" si="17"/>
        <v>4320</v>
      </c>
      <c r="J20">
        <v>5000</v>
      </c>
      <c r="L20">
        <v>3997</v>
      </c>
      <c r="M20">
        <f t="shared" si="1"/>
        <v>680</v>
      </c>
    </row>
    <row r="21" spans="1:16" x14ac:dyDescent="0.55000000000000004">
      <c r="C21">
        <v>173</v>
      </c>
      <c r="D21" t="s">
        <v>203</v>
      </c>
      <c r="E21" t="s">
        <v>434</v>
      </c>
      <c r="F21" t="s">
        <v>204</v>
      </c>
      <c r="G21">
        <v>12</v>
      </c>
      <c r="H21">
        <f t="shared" ref="H21:I21" si="18">G21*H$1</f>
        <v>1920</v>
      </c>
      <c r="I21">
        <f t="shared" si="18"/>
        <v>3456</v>
      </c>
      <c r="J21">
        <v>4500</v>
      </c>
      <c r="L21">
        <v>3997</v>
      </c>
      <c r="M21">
        <f t="shared" si="1"/>
        <v>1044</v>
      </c>
    </row>
    <row r="22" spans="1:16" x14ac:dyDescent="0.55000000000000004">
      <c r="C22">
        <v>1389</v>
      </c>
      <c r="E22" t="s">
        <v>457</v>
      </c>
      <c r="F22" t="s">
        <v>205</v>
      </c>
      <c r="G22">
        <v>85</v>
      </c>
      <c r="H22">
        <f t="shared" ref="H22:I22" si="19">G22*H$1</f>
        <v>13600</v>
      </c>
      <c r="I22">
        <f t="shared" si="19"/>
        <v>24480</v>
      </c>
      <c r="J22">
        <v>39000</v>
      </c>
      <c r="K22" t="s">
        <v>206</v>
      </c>
      <c r="L22" t="s">
        <v>209</v>
      </c>
      <c r="M22">
        <f t="shared" si="1"/>
        <v>14520</v>
      </c>
    </row>
    <row r="23" spans="1:16" x14ac:dyDescent="0.55000000000000004">
      <c r="C23">
        <v>1389</v>
      </c>
      <c r="D23" t="s">
        <v>207</v>
      </c>
      <c r="E23" t="s">
        <v>435</v>
      </c>
      <c r="F23" t="s">
        <v>208</v>
      </c>
      <c r="G23">
        <v>120</v>
      </c>
      <c r="H23">
        <f t="shared" ref="H23:I23" si="20">G23*H$1</f>
        <v>19200</v>
      </c>
      <c r="I23">
        <f t="shared" si="20"/>
        <v>34560</v>
      </c>
      <c r="J23">
        <v>50000</v>
      </c>
      <c r="K23" t="s">
        <v>206</v>
      </c>
      <c r="L23" t="s">
        <v>209</v>
      </c>
      <c r="M23">
        <f t="shared" si="1"/>
        <v>15440</v>
      </c>
    </row>
    <row r="24" spans="1:16" x14ac:dyDescent="0.55000000000000004">
      <c r="C24">
        <v>1389</v>
      </c>
      <c r="D24" t="s">
        <v>207</v>
      </c>
      <c r="E24" t="s">
        <v>458</v>
      </c>
      <c r="F24" t="s">
        <v>210</v>
      </c>
      <c r="G24">
        <v>120</v>
      </c>
      <c r="H24">
        <f t="shared" ref="H24:I24" si="21">G24*H$1</f>
        <v>19200</v>
      </c>
      <c r="I24">
        <f t="shared" si="21"/>
        <v>34560</v>
      </c>
      <c r="J24">
        <v>45000</v>
      </c>
      <c r="K24" t="s">
        <v>211</v>
      </c>
      <c r="L24" t="s">
        <v>209</v>
      </c>
      <c r="M24">
        <f t="shared" si="1"/>
        <v>10440</v>
      </c>
    </row>
    <row r="25" spans="1:16" x14ac:dyDescent="0.55000000000000004">
      <c r="C25">
        <v>1413</v>
      </c>
      <c r="E25" t="s">
        <v>459</v>
      </c>
      <c r="F25" t="s">
        <v>500</v>
      </c>
      <c r="G25">
        <v>120</v>
      </c>
      <c r="H25">
        <f t="shared" ref="H25:I25" si="22">G25*H$1</f>
        <v>19200</v>
      </c>
      <c r="I25">
        <f t="shared" si="22"/>
        <v>34560</v>
      </c>
      <c r="J25">
        <v>39500</v>
      </c>
      <c r="K25" t="s">
        <v>213</v>
      </c>
      <c r="L25">
        <v>4101</v>
      </c>
      <c r="M25">
        <f t="shared" si="1"/>
        <v>4940</v>
      </c>
    </row>
    <row r="26" spans="1:16" x14ac:dyDescent="0.55000000000000004">
      <c r="C26">
        <v>1413</v>
      </c>
      <c r="E26" t="s">
        <v>456</v>
      </c>
      <c r="F26" t="s">
        <v>214</v>
      </c>
      <c r="G26">
        <v>70</v>
      </c>
      <c r="H26">
        <f t="shared" ref="H26:I26" si="23">G26*H$1</f>
        <v>11200</v>
      </c>
      <c r="I26">
        <f t="shared" si="23"/>
        <v>20160</v>
      </c>
      <c r="J26">
        <v>29500</v>
      </c>
      <c r="K26" t="s">
        <v>215</v>
      </c>
      <c r="L26">
        <v>4107</v>
      </c>
      <c r="M26">
        <f t="shared" si="1"/>
        <v>9340</v>
      </c>
    </row>
    <row r="27" spans="1:16" x14ac:dyDescent="0.55000000000000004">
      <c r="C27">
        <v>1413</v>
      </c>
      <c r="E27" t="s">
        <v>440</v>
      </c>
      <c r="F27" t="s">
        <v>499</v>
      </c>
      <c r="G27">
        <v>38</v>
      </c>
      <c r="H27">
        <f t="shared" ref="H27:I27" si="24">G27*H$1</f>
        <v>6080</v>
      </c>
      <c r="I27">
        <f t="shared" si="24"/>
        <v>10944</v>
      </c>
      <c r="J27">
        <v>16000</v>
      </c>
      <c r="L27">
        <v>4109</v>
      </c>
      <c r="M27">
        <f t="shared" si="1"/>
        <v>5056</v>
      </c>
    </row>
    <row r="28" spans="1:16" x14ac:dyDescent="0.55000000000000004">
      <c r="C28">
        <v>1234</v>
      </c>
      <c r="D28">
        <v>2219</v>
      </c>
      <c r="E28" t="s">
        <v>437</v>
      </c>
      <c r="F28" t="s">
        <v>216</v>
      </c>
      <c r="G28">
        <v>200</v>
      </c>
      <c r="H28">
        <f t="shared" ref="H28:I28" si="25">G28*H$1</f>
        <v>32000</v>
      </c>
      <c r="I28">
        <f t="shared" si="25"/>
        <v>57600</v>
      </c>
      <c r="J28">
        <v>79000</v>
      </c>
      <c r="K28" t="s">
        <v>217</v>
      </c>
      <c r="L28">
        <v>4095</v>
      </c>
      <c r="M28">
        <f t="shared" si="1"/>
        <v>21400</v>
      </c>
    </row>
    <row r="29" spans="1:16" x14ac:dyDescent="0.55000000000000004">
      <c r="A29" t="s">
        <v>472</v>
      </c>
      <c r="C29">
        <v>1234</v>
      </c>
      <c r="D29">
        <v>2235</v>
      </c>
      <c r="E29" t="s">
        <v>438</v>
      </c>
      <c r="F29" t="s">
        <v>218</v>
      </c>
      <c r="G29">
        <v>150</v>
      </c>
      <c r="H29">
        <f t="shared" ref="H29:I29" si="26">G29*H$1</f>
        <v>24000</v>
      </c>
      <c r="I29">
        <f t="shared" si="26"/>
        <v>43200</v>
      </c>
      <c r="J29">
        <v>65000</v>
      </c>
      <c r="K29" t="s">
        <v>219</v>
      </c>
      <c r="L29">
        <v>4097</v>
      </c>
      <c r="M29">
        <f t="shared" si="1"/>
        <v>21800</v>
      </c>
    </row>
    <row r="30" spans="1:16" x14ac:dyDescent="0.55000000000000004">
      <c r="C30">
        <v>1413</v>
      </c>
      <c r="D30" t="s">
        <v>220</v>
      </c>
      <c r="E30" t="s">
        <v>439</v>
      </c>
      <c r="F30" t="s">
        <v>221</v>
      </c>
      <c r="G30">
        <v>60</v>
      </c>
      <c r="H30">
        <f t="shared" ref="H30:I30" si="27">G30*H$1</f>
        <v>9600</v>
      </c>
      <c r="I30">
        <f t="shared" si="27"/>
        <v>17280</v>
      </c>
      <c r="J30">
        <v>24000</v>
      </c>
      <c r="K30" t="s">
        <v>222</v>
      </c>
      <c r="L30">
        <v>4099</v>
      </c>
      <c r="M30">
        <f t="shared" si="1"/>
        <v>6720</v>
      </c>
    </row>
    <row r="31" spans="1:16" x14ac:dyDescent="0.55000000000000004">
      <c r="C31">
        <v>1413</v>
      </c>
      <c r="D31" t="s">
        <v>223</v>
      </c>
      <c r="E31" t="s">
        <v>436</v>
      </c>
      <c r="F31" t="s">
        <v>224</v>
      </c>
      <c r="G31">
        <v>68</v>
      </c>
      <c r="H31">
        <f t="shared" ref="H31:I31" si="28">G31*H$1</f>
        <v>10880</v>
      </c>
      <c r="I31">
        <f t="shared" si="28"/>
        <v>19584</v>
      </c>
      <c r="J31">
        <v>24000</v>
      </c>
      <c r="K31" t="s">
        <v>225</v>
      </c>
      <c r="L31">
        <v>4103</v>
      </c>
      <c r="M31">
        <f t="shared" si="1"/>
        <v>4416</v>
      </c>
      <c r="O31">
        <v>13982</v>
      </c>
      <c r="P31">
        <f>O31-I31</f>
        <v>-5602</v>
      </c>
    </row>
    <row r="32" spans="1:16" x14ac:dyDescent="0.55000000000000004">
      <c r="C32">
        <v>1244</v>
      </c>
      <c r="E32" t="s">
        <v>441</v>
      </c>
      <c r="F32" t="s">
        <v>226</v>
      </c>
      <c r="G32">
        <v>35</v>
      </c>
      <c r="H32">
        <f t="shared" ref="H32:I32" si="29">G32*H$1</f>
        <v>5600</v>
      </c>
      <c r="I32">
        <f t="shared" si="29"/>
        <v>10080</v>
      </c>
      <c r="J32">
        <v>14000</v>
      </c>
      <c r="L32">
        <v>4004</v>
      </c>
      <c r="M32">
        <f t="shared" si="1"/>
        <v>3920</v>
      </c>
    </row>
    <row r="33" spans="3:16" x14ac:dyDescent="0.55000000000000004">
      <c r="C33">
        <v>145</v>
      </c>
      <c r="E33" t="s">
        <v>442</v>
      </c>
      <c r="F33" t="s">
        <v>498</v>
      </c>
      <c r="G33">
        <v>20</v>
      </c>
      <c r="H33">
        <f t="shared" ref="H33:I33" si="30">G33*H$1</f>
        <v>3200</v>
      </c>
      <c r="I33">
        <f t="shared" si="30"/>
        <v>5760</v>
      </c>
      <c r="J33">
        <v>9000</v>
      </c>
      <c r="L33">
        <v>4002</v>
      </c>
      <c r="M33">
        <f t="shared" si="1"/>
        <v>3240</v>
      </c>
      <c r="O33">
        <v>6100</v>
      </c>
      <c r="P33">
        <f>O33-I33</f>
        <v>340</v>
      </c>
    </row>
    <row r="34" spans="3:16" x14ac:dyDescent="0.55000000000000004">
      <c r="C34">
        <v>1234</v>
      </c>
      <c r="D34">
        <v>2054</v>
      </c>
      <c r="E34" t="s">
        <v>439</v>
      </c>
      <c r="F34" t="s">
        <v>228</v>
      </c>
      <c r="G34">
        <v>140</v>
      </c>
      <c r="H34">
        <f t="shared" ref="H34:I34" si="31">G34*H$1</f>
        <v>22400</v>
      </c>
      <c r="I34">
        <f t="shared" si="31"/>
        <v>40320</v>
      </c>
      <c r="J34">
        <v>50000</v>
      </c>
      <c r="K34" t="s">
        <v>229</v>
      </c>
      <c r="L34">
        <v>4111</v>
      </c>
      <c r="M34">
        <f t="shared" si="1"/>
        <v>9680</v>
      </c>
    </row>
    <row r="35" spans="3:16" x14ac:dyDescent="0.55000000000000004">
      <c r="C35">
        <v>1234</v>
      </c>
      <c r="D35">
        <v>1880</v>
      </c>
      <c r="E35" t="s">
        <v>443</v>
      </c>
      <c r="F35" t="s">
        <v>492</v>
      </c>
      <c r="G35">
        <v>170</v>
      </c>
      <c r="H35">
        <f t="shared" ref="H35:I35" si="32">G35*H$1</f>
        <v>27200</v>
      </c>
      <c r="I35">
        <f t="shared" si="32"/>
        <v>48960</v>
      </c>
      <c r="J35">
        <v>59000</v>
      </c>
      <c r="K35" t="s">
        <v>231</v>
      </c>
      <c r="L35">
        <v>4113</v>
      </c>
      <c r="M35">
        <f t="shared" si="1"/>
        <v>10040</v>
      </c>
    </row>
    <row r="36" spans="3:16" x14ac:dyDescent="0.55000000000000004">
      <c r="C36">
        <v>1234</v>
      </c>
      <c r="D36">
        <v>2184</v>
      </c>
      <c r="E36" t="s">
        <v>444</v>
      </c>
      <c r="F36" t="s">
        <v>232</v>
      </c>
      <c r="G36">
        <v>150</v>
      </c>
      <c r="H36">
        <f t="shared" ref="H36:I36" si="33">G36*H$1</f>
        <v>24000</v>
      </c>
      <c r="I36">
        <f t="shared" si="33"/>
        <v>43200</v>
      </c>
      <c r="J36">
        <v>64000</v>
      </c>
      <c r="K36" t="s">
        <v>233</v>
      </c>
      <c r="L36">
        <v>4115</v>
      </c>
      <c r="M36">
        <f t="shared" si="1"/>
        <v>20800</v>
      </c>
    </row>
    <row r="37" spans="3:16" x14ac:dyDescent="0.55000000000000004">
      <c r="C37">
        <v>173</v>
      </c>
      <c r="D37" t="s">
        <v>235</v>
      </c>
      <c r="E37" t="s">
        <v>445</v>
      </c>
      <c r="F37" t="s">
        <v>234</v>
      </c>
      <c r="G37">
        <v>54</v>
      </c>
      <c r="H37">
        <f t="shared" ref="H37:I37" si="34">G37*H$1</f>
        <v>8640</v>
      </c>
      <c r="I37">
        <f t="shared" si="34"/>
        <v>15552</v>
      </c>
      <c r="J37">
        <v>22000</v>
      </c>
      <c r="K37" t="s">
        <v>236</v>
      </c>
      <c r="L37">
        <v>4123</v>
      </c>
      <c r="M37">
        <f t="shared" si="1"/>
        <v>6448</v>
      </c>
    </row>
    <row r="38" spans="3:16" x14ac:dyDescent="0.55000000000000004">
      <c r="C38">
        <v>1242</v>
      </c>
      <c r="E38" t="s">
        <v>446</v>
      </c>
      <c r="F38" t="s">
        <v>238</v>
      </c>
      <c r="G38">
        <v>65</v>
      </c>
      <c r="H38">
        <f t="shared" ref="H38:I38" si="35">G38*H$1</f>
        <v>10400</v>
      </c>
      <c r="I38">
        <f t="shared" si="35"/>
        <v>18720</v>
      </c>
      <c r="J38">
        <v>24000</v>
      </c>
      <c r="K38" t="s">
        <v>237</v>
      </c>
      <c r="L38">
        <v>4131</v>
      </c>
      <c r="M38">
        <f t="shared" si="1"/>
        <v>5280</v>
      </c>
    </row>
    <row r="39" spans="3:16" x14ac:dyDescent="0.55000000000000004">
      <c r="C39">
        <v>303</v>
      </c>
      <c r="E39" t="s">
        <v>447</v>
      </c>
      <c r="F39" t="s">
        <v>449</v>
      </c>
      <c r="G39">
        <v>10</v>
      </c>
      <c r="H39">
        <f t="shared" ref="H39:I39" si="36">G39*H$1</f>
        <v>1600</v>
      </c>
      <c r="I39">
        <f t="shared" si="36"/>
        <v>2880</v>
      </c>
      <c r="J39">
        <v>4000</v>
      </c>
      <c r="L39">
        <v>4134</v>
      </c>
      <c r="M39">
        <f t="shared" si="1"/>
        <v>1120</v>
      </c>
    </row>
    <row r="40" spans="3:16" x14ac:dyDescent="0.55000000000000004">
      <c r="C40">
        <v>303</v>
      </c>
      <c r="E40" t="s">
        <v>448</v>
      </c>
      <c r="F40" t="s">
        <v>449</v>
      </c>
      <c r="G40">
        <v>10</v>
      </c>
      <c r="H40">
        <f t="shared" ref="H40:I40" si="37">G40*H$1</f>
        <v>1600</v>
      </c>
      <c r="I40">
        <f t="shared" si="37"/>
        <v>2880</v>
      </c>
      <c r="J40">
        <v>4000</v>
      </c>
      <c r="L40">
        <v>4134</v>
      </c>
      <c r="M40">
        <f t="shared" si="1"/>
        <v>1120</v>
      </c>
    </row>
    <row r="41" spans="3:16" x14ac:dyDescent="0.55000000000000004">
      <c r="C41">
        <v>1244</v>
      </c>
      <c r="E41" t="s">
        <v>450</v>
      </c>
      <c r="F41" t="s">
        <v>239</v>
      </c>
      <c r="G41">
        <v>35</v>
      </c>
      <c r="H41">
        <f t="shared" ref="H41:I41" si="38">G41*H$1</f>
        <v>5600</v>
      </c>
      <c r="I41">
        <f t="shared" si="38"/>
        <v>10080</v>
      </c>
      <c r="J41">
        <v>13000</v>
      </c>
      <c r="L41">
        <v>4136</v>
      </c>
      <c r="M41">
        <f t="shared" si="1"/>
        <v>2920</v>
      </c>
    </row>
    <row r="42" spans="3:16" x14ac:dyDescent="0.55000000000000004">
      <c r="C42">
        <v>1280</v>
      </c>
      <c r="E42" t="s">
        <v>445</v>
      </c>
      <c r="F42" t="s">
        <v>240</v>
      </c>
      <c r="G42">
        <v>70</v>
      </c>
      <c r="H42">
        <f t="shared" ref="H42:I42" si="39">G42*H$1</f>
        <v>11200</v>
      </c>
      <c r="I42">
        <f t="shared" si="39"/>
        <v>20160</v>
      </c>
      <c r="J42">
        <v>30000</v>
      </c>
      <c r="L42" t="s">
        <v>209</v>
      </c>
      <c r="M42">
        <f t="shared" si="1"/>
        <v>9840</v>
      </c>
    </row>
    <row r="43" spans="3:16" x14ac:dyDescent="0.55000000000000004">
      <c r="C43">
        <v>42</v>
      </c>
      <c r="E43" t="s">
        <v>460</v>
      </c>
      <c r="F43" t="s">
        <v>473</v>
      </c>
      <c r="G43">
        <v>185</v>
      </c>
      <c r="H43">
        <f t="shared" ref="H43:I44" si="40">G43*H$1</f>
        <v>29600</v>
      </c>
      <c r="I43">
        <f t="shared" si="40"/>
        <v>53280</v>
      </c>
      <c r="J43">
        <v>65000</v>
      </c>
      <c r="L43">
        <v>4125</v>
      </c>
      <c r="M43">
        <f t="shared" si="1"/>
        <v>11720</v>
      </c>
    </row>
    <row r="44" spans="3:16" x14ac:dyDescent="0.55000000000000004">
      <c r="C44">
        <v>1242</v>
      </c>
      <c r="F44" t="s">
        <v>474</v>
      </c>
      <c r="G44">
        <v>65</v>
      </c>
      <c r="H44">
        <f t="shared" si="40"/>
        <v>10400</v>
      </c>
      <c r="I44">
        <f t="shared" si="40"/>
        <v>18720</v>
      </c>
      <c r="J44">
        <v>24000</v>
      </c>
      <c r="M44">
        <f t="shared" si="1"/>
        <v>5280</v>
      </c>
    </row>
    <row r="46" spans="3:16" x14ac:dyDescent="0.55000000000000004">
      <c r="G46">
        <f>SUM(G3:G44)</f>
        <v>3069</v>
      </c>
      <c r="M46">
        <f>SUM(M3:M44)</f>
        <v>430828</v>
      </c>
    </row>
  </sheetData>
  <phoneticPr fontId="1"/>
  <pageMargins left="0.7" right="0.7" top="0.75" bottom="0.75" header="0.3" footer="0.3"/>
  <pageSetup paperSize="27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0B9B-D0C5-4142-81A5-743E4ADD00CD}">
  <dimension ref="A1:AR346"/>
  <sheetViews>
    <sheetView workbookViewId="0">
      <pane xSplit="20" ySplit="1" topLeftCell="U98" activePane="bottomRight" state="frozen"/>
      <selection pane="topRight" activeCell="U1" sqref="U1"/>
      <selection pane="bottomLeft" activeCell="A2" sqref="A2"/>
      <selection pane="bottomRight" activeCell="F108" sqref="F108"/>
    </sheetView>
  </sheetViews>
  <sheetFormatPr defaultRowHeight="18" x14ac:dyDescent="0.55000000000000004"/>
  <cols>
    <col min="1" max="1" width="2.58203125" customWidth="1"/>
    <col min="4" max="4" width="6.33203125" customWidth="1"/>
    <col min="6" max="6" width="30.08203125" customWidth="1"/>
    <col min="7" max="8" width="9.4140625" hidden="1" customWidth="1"/>
    <col min="9" max="10" width="41.6640625" hidden="1" customWidth="1"/>
    <col min="11" max="14" width="5" hidden="1" customWidth="1"/>
    <col min="15" max="15" width="8.6640625" style="5" hidden="1" customWidth="1"/>
    <col min="16" max="16" width="8.6640625" hidden="1" customWidth="1"/>
    <col min="17" max="17" width="10.1640625" style="3" hidden="1" customWidth="1"/>
    <col min="18" max="18" width="8.6640625" hidden="1" customWidth="1"/>
    <col min="19" max="19" width="5.25" hidden="1" customWidth="1"/>
    <col min="21" max="24" width="6.25" customWidth="1"/>
    <col min="25" max="25" width="11.4140625" customWidth="1"/>
    <col min="26" max="26" width="7" customWidth="1"/>
    <col min="27" max="27" width="8.75" customWidth="1"/>
    <col min="28" max="28" width="9.6640625" customWidth="1"/>
    <col min="29" max="29" width="8.6640625" customWidth="1"/>
    <col min="32" max="32" width="9.83203125" bestFit="1" customWidth="1"/>
    <col min="44" max="44" width="9.83203125" bestFit="1" customWidth="1"/>
  </cols>
  <sheetData>
    <row r="1" spans="1:43" ht="54" x14ac:dyDescent="0.55000000000000004">
      <c r="B1" s="7" t="s">
        <v>324</v>
      </c>
      <c r="C1" s="13" t="s">
        <v>325</v>
      </c>
      <c r="D1" s="13" t="s">
        <v>326</v>
      </c>
      <c r="E1" s="14" t="s">
        <v>327</v>
      </c>
      <c r="F1" s="7" t="s">
        <v>328</v>
      </c>
      <c r="G1" s="7" t="s">
        <v>309</v>
      </c>
      <c r="H1" s="7" t="s">
        <v>310</v>
      </c>
      <c r="I1" s="7" t="s">
        <v>311</v>
      </c>
      <c r="J1" s="7" t="s">
        <v>312</v>
      </c>
      <c r="K1" s="7" t="s">
        <v>313</v>
      </c>
      <c r="L1" s="7" t="s">
        <v>314</v>
      </c>
      <c r="M1" s="7" t="s">
        <v>315</v>
      </c>
      <c r="N1" s="7" t="s">
        <v>316</v>
      </c>
      <c r="O1" s="7" t="s">
        <v>329</v>
      </c>
      <c r="P1" s="7" t="s">
        <v>330</v>
      </c>
      <c r="Q1" s="7" t="s">
        <v>331</v>
      </c>
      <c r="R1" s="7" t="s">
        <v>332</v>
      </c>
      <c r="S1" s="7" t="s">
        <v>333</v>
      </c>
      <c r="T1" s="7" t="s">
        <v>334</v>
      </c>
      <c r="U1" s="7" t="s">
        <v>317</v>
      </c>
      <c r="V1" s="10" t="s">
        <v>318</v>
      </c>
      <c r="W1" s="7" t="s">
        <v>319</v>
      </c>
      <c r="X1" s="7" t="s">
        <v>320</v>
      </c>
      <c r="Y1" s="7" t="s">
        <v>321</v>
      </c>
      <c r="Z1" s="7">
        <v>154</v>
      </c>
      <c r="AA1" s="7" t="s">
        <v>322</v>
      </c>
      <c r="AB1" s="7" t="s">
        <v>323</v>
      </c>
      <c r="AC1" s="7" t="s">
        <v>142</v>
      </c>
      <c r="AE1" s="7" t="s">
        <v>335</v>
      </c>
      <c r="AI1" t="s">
        <v>461</v>
      </c>
      <c r="AJ1" t="s">
        <v>462</v>
      </c>
      <c r="AK1" t="s">
        <v>471</v>
      </c>
      <c r="AM1" t="s">
        <v>522</v>
      </c>
      <c r="AN1" t="s">
        <v>523</v>
      </c>
      <c r="AO1" t="s">
        <v>530</v>
      </c>
      <c r="AP1" t="s">
        <v>521</v>
      </c>
      <c r="AQ1" t="s">
        <v>538</v>
      </c>
    </row>
    <row r="2" spans="1:43" x14ac:dyDescent="0.55000000000000004">
      <c r="A2">
        <v>1</v>
      </c>
      <c r="B2" s="1" t="s">
        <v>25</v>
      </c>
      <c r="C2" t="s">
        <v>336</v>
      </c>
      <c r="D2" t="s">
        <v>337</v>
      </c>
      <c r="E2" s="1" t="s">
        <v>243</v>
      </c>
      <c r="F2" s="1" t="s">
        <v>28</v>
      </c>
      <c r="T2" s="5">
        <v>5200</v>
      </c>
      <c r="W2" s="3"/>
      <c r="X2">
        <v>1</v>
      </c>
      <c r="Y2">
        <v>20</v>
      </c>
      <c r="Z2">
        <v>3080</v>
      </c>
      <c r="AA2">
        <v>616</v>
      </c>
      <c r="AB2">
        <v>3696</v>
      </c>
      <c r="AC2" s="11">
        <v>804</v>
      </c>
      <c r="AD2" s="1">
        <v>20</v>
      </c>
      <c r="AE2" s="1">
        <v>1</v>
      </c>
      <c r="AF2" s="1">
        <f t="shared" ref="AF2:AF15" si="0">AD2*AE2</f>
        <v>20</v>
      </c>
      <c r="AG2" t="s">
        <v>72</v>
      </c>
      <c r="AI2">
        <v>3080</v>
      </c>
      <c r="AJ2">
        <v>3696</v>
      </c>
      <c r="AN2" t="str">
        <f>IF(AM2="","",AB2)</f>
        <v/>
      </c>
      <c r="AP2">
        <f>IF(AM2="",AB2,0)</f>
        <v>3696</v>
      </c>
    </row>
    <row r="3" spans="1:43" ht="126" x14ac:dyDescent="0.55000000000000004">
      <c r="A3">
        <v>2</v>
      </c>
      <c r="B3" s="1" t="s">
        <v>26</v>
      </c>
      <c r="C3" t="s">
        <v>336</v>
      </c>
      <c r="D3" t="s">
        <v>337</v>
      </c>
      <c r="E3" s="1" t="s">
        <v>244</v>
      </c>
      <c r="F3" s="1" t="s">
        <v>384</v>
      </c>
      <c r="I3" s="18" t="s">
        <v>385</v>
      </c>
      <c r="T3" s="5">
        <v>5500</v>
      </c>
      <c r="U3" s="3"/>
      <c r="V3" s="3"/>
      <c r="W3" s="3"/>
      <c r="X3">
        <v>1</v>
      </c>
      <c r="Y3">
        <v>20</v>
      </c>
      <c r="Z3">
        <v>3080</v>
      </c>
      <c r="AA3">
        <v>616</v>
      </c>
      <c r="AB3">
        <v>3696</v>
      </c>
      <c r="AC3" s="11">
        <v>804</v>
      </c>
      <c r="AD3" s="1">
        <v>20</v>
      </c>
      <c r="AE3" s="1">
        <v>1</v>
      </c>
      <c r="AF3" s="1">
        <f t="shared" si="0"/>
        <v>20</v>
      </c>
      <c r="AG3" t="s">
        <v>72</v>
      </c>
      <c r="AI3">
        <v>3080</v>
      </c>
      <c r="AJ3">
        <v>3696</v>
      </c>
      <c r="AN3" t="str">
        <f t="shared" ref="AN3:AN66" si="1">IF(AM3="","",AB3)</f>
        <v/>
      </c>
      <c r="AP3">
        <f t="shared" ref="AP3:AP66" si="2">IF(AM3="",AB3,0)</f>
        <v>3696</v>
      </c>
    </row>
    <row r="4" spans="1:43" x14ac:dyDescent="0.55000000000000004">
      <c r="A4">
        <v>3</v>
      </c>
      <c r="B4" s="1" t="s">
        <v>27</v>
      </c>
      <c r="C4" t="s">
        <v>336</v>
      </c>
      <c r="D4" t="s">
        <v>337</v>
      </c>
      <c r="E4" s="1" t="s">
        <v>245</v>
      </c>
      <c r="F4" s="1" t="s">
        <v>28</v>
      </c>
      <c r="T4" s="5">
        <v>5200</v>
      </c>
      <c r="U4" s="3"/>
      <c r="V4" s="3"/>
      <c r="W4" s="3"/>
      <c r="X4">
        <v>1</v>
      </c>
      <c r="Y4">
        <v>15</v>
      </c>
      <c r="Z4">
        <v>2310</v>
      </c>
      <c r="AA4">
        <v>462</v>
      </c>
      <c r="AB4">
        <v>2772</v>
      </c>
      <c r="AC4" s="11">
        <v>1428</v>
      </c>
      <c r="AD4" s="1">
        <v>15</v>
      </c>
      <c r="AE4" s="1">
        <v>1</v>
      </c>
      <c r="AF4" s="1">
        <f t="shared" si="0"/>
        <v>15</v>
      </c>
      <c r="AG4" t="s">
        <v>72</v>
      </c>
      <c r="AI4">
        <v>2310</v>
      </c>
      <c r="AJ4">
        <v>2772</v>
      </c>
      <c r="AN4" t="str">
        <f t="shared" si="1"/>
        <v/>
      </c>
      <c r="AP4">
        <f t="shared" si="2"/>
        <v>2772</v>
      </c>
    </row>
    <row r="5" spans="1:43" x14ac:dyDescent="0.55000000000000004">
      <c r="A5">
        <v>4</v>
      </c>
      <c r="B5" s="1" t="s">
        <v>66</v>
      </c>
      <c r="C5" t="s">
        <v>336</v>
      </c>
      <c r="D5" t="s">
        <v>337</v>
      </c>
      <c r="E5" s="1" t="s">
        <v>246</v>
      </c>
      <c r="F5" s="1" t="s">
        <v>73</v>
      </c>
      <c r="T5" s="5">
        <v>1500</v>
      </c>
      <c r="U5" s="3"/>
      <c r="V5" s="3"/>
      <c r="W5" s="3"/>
      <c r="X5">
        <v>1</v>
      </c>
      <c r="Y5">
        <v>3.3</v>
      </c>
      <c r="Z5">
        <v>508.2</v>
      </c>
      <c r="AA5">
        <v>101.63999999999993</v>
      </c>
      <c r="AB5">
        <v>609.83999999999992</v>
      </c>
      <c r="AC5" s="11">
        <v>890.16000000000008</v>
      </c>
      <c r="AD5" s="1">
        <v>3.3</v>
      </c>
      <c r="AE5" s="1">
        <v>3</v>
      </c>
      <c r="AF5" s="1">
        <f t="shared" si="0"/>
        <v>9.8999999999999986</v>
      </c>
      <c r="AG5" t="s">
        <v>33</v>
      </c>
      <c r="AH5">
        <v>1972</v>
      </c>
      <c r="AI5">
        <v>508.2</v>
      </c>
      <c r="AJ5">
        <v>609.83999999999992</v>
      </c>
      <c r="AN5" t="str">
        <f t="shared" si="1"/>
        <v/>
      </c>
      <c r="AP5">
        <f t="shared" si="2"/>
        <v>609.83999999999992</v>
      </c>
    </row>
    <row r="6" spans="1:43" x14ac:dyDescent="0.55000000000000004">
      <c r="A6">
        <v>5</v>
      </c>
      <c r="B6" s="1" t="s">
        <v>76</v>
      </c>
      <c r="C6" t="s">
        <v>336</v>
      </c>
      <c r="D6" t="s">
        <v>337</v>
      </c>
      <c r="E6" s="1" t="s">
        <v>247</v>
      </c>
      <c r="F6" s="1" t="s">
        <v>77</v>
      </c>
      <c r="T6" s="5">
        <v>1200</v>
      </c>
      <c r="W6" s="3"/>
      <c r="X6">
        <v>1</v>
      </c>
      <c r="Y6">
        <v>2.2999999999999998</v>
      </c>
      <c r="Z6">
        <v>354.2</v>
      </c>
      <c r="AA6">
        <v>70.839999999999975</v>
      </c>
      <c r="AB6">
        <v>425.03999999999996</v>
      </c>
      <c r="AC6" s="11">
        <v>774.96</v>
      </c>
      <c r="AD6" s="1">
        <v>2.2999999999999998</v>
      </c>
      <c r="AE6" s="1">
        <v>3</v>
      </c>
      <c r="AF6" s="1">
        <f t="shared" si="0"/>
        <v>6.8999999999999995</v>
      </c>
      <c r="AG6" t="s">
        <v>33</v>
      </c>
      <c r="AH6">
        <v>1950</v>
      </c>
      <c r="AI6">
        <v>354.2</v>
      </c>
      <c r="AJ6">
        <v>425.03999999999996</v>
      </c>
      <c r="AN6" t="str">
        <f t="shared" si="1"/>
        <v/>
      </c>
      <c r="AP6">
        <f t="shared" si="2"/>
        <v>425.03999999999996</v>
      </c>
    </row>
    <row r="7" spans="1:43" x14ac:dyDescent="0.55000000000000004">
      <c r="A7">
        <v>6</v>
      </c>
      <c r="B7" s="1" t="s">
        <v>89</v>
      </c>
      <c r="C7" t="s">
        <v>336</v>
      </c>
      <c r="D7" t="s">
        <v>337</v>
      </c>
      <c r="E7" s="1" t="s">
        <v>248</v>
      </c>
      <c r="F7" s="1" t="s">
        <v>349</v>
      </c>
      <c r="O7" s="4"/>
      <c r="T7" s="4">
        <v>2000</v>
      </c>
      <c r="U7" s="3"/>
      <c r="V7" s="3"/>
      <c r="W7" s="3"/>
      <c r="X7">
        <v>1</v>
      </c>
      <c r="Y7">
        <v>2</v>
      </c>
      <c r="Z7">
        <v>308</v>
      </c>
      <c r="AA7">
        <v>61.599999999999966</v>
      </c>
      <c r="AB7">
        <v>369.59999999999997</v>
      </c>
      <c r="AC7" s="11">
        <v>1330.4</v>
      </c>
      <c r="AD7" s="1">
        <v>2</v>
      </c>
      <c r="AE7" s="1">
        <v>1</v>
      </c>
      <c r="AF7" s="1">
        <f t="shared" si="0"/>
        <v>2</v>
      </c>
      <c r="AG7" t="s">
        <v>101</v>
      </c>
      <c r="AH7">
        <v>1970</v>
      </c>
      <c r="AI7">
        <v>308</v>
      </c>
      <c r="AJ7">
        <v>369.59999999999997</v>
      </c>
      <c r="AN7" t="str">
        <f t="shared" si="1"/>
        <v/>
      </c>
      <c r="AP7">
        <f t="shared" si="2"/>
        <v>369.59999999999997</v>
      </c>
    </row>
    <row r="8" spans="1:43" x14ac:dyDescent="0.55000000000000004">
      <c r="A8">
        <v>7</v>
      </c>
      <c r="B8" s="1" t="s">
        <v>91</v>
      </c>
      <c r="C8" t="s">
        <v>336</v>
      </c>
      <c r="D8" t="s">
        <v>337</v>
      </c>
      <c r="E8" s="1" t="s">
        <v>249</v>
      </c>
      <c r="F8" s="1" t="s">
        <v>374</v>
      </c>
      <c r="T8" s="4">
        <v>2500</v>
      </c>
      <c r="U8" s="3"/>
      <c r="V8" s="3"/>
      <c r="W8" s="3"/>
      <c r="X8">
        <v>1</v>
      </c>
      <c r="Y8">
        <v>2</v>
      </c>
      <c r="Z8">
        <v>308</v>
      </c>
      <c r="AA8">
        <v>61.599999999999966</v>
      </c>
      <c r="AB8">
        <v>369.59999999999997</v>
      </c>
      <c r="AC8" s="11">
        <v>2030.4</v>
      </c>
      <c r="AD8" s="1">
        <v>2</v>
      </c>
      <c r="AE8" s="1">
        <v>1</v>
      </c>
      <c r="AF8" s="1">
        <f t="shared" si="0"/>
        <v>2</v>
      </c>
      <c r="AG8" t="s">
        <v>101</v>
      </c>
      <c r="AH8">
        <v>1950</v>
      </c>
      <c r="AI8">
        <v>308</v>
      </c>
      <c r="AJ8">
        <v>369.59999999999997</v>
      </c>
      <c r="AN8" t="str">
        <f t="shared" si="1"/>
        <v/>
      </c>
      <c r="AP8">
        <f t="shared" si="2"/>
        <v>369.59999999999997</v>
      </c>
    </row>
    <row r="9" spans="1:43" x14ac:dyDescent="0.55000000000000004">
      <c r="A9">
        <v>8</v>
      </c>
      <c r="B9" s="1" t="s">
        <v>92</v>
      </c>
      <c r="C9" t="s">
        <v>336</v>
      </c>
      <c r="D9" t="s">
        <v>337</v>
      </c>
      <c r="E9" s="1" t="s">
        <v>250</v>
      </c>
      <c r="F9" s="1" t="s">
        <v>90</v>
      </c>
      <c r="T9" s="5">
        <v>2400</v>
      </c>
      <c r="U9" s="3"/>
      <c r="V9" s="3"/>
      <c r="W9" s="3"/>
      <c r="X9">
        <v>1</v>
      </c>
      <c r="Y9">
        <v>2</v>
      </c>
      <c r="Z9">
        <v>308</v>
      </c>
      <c r="AA9">
        <v>61.599999999999966</v>
      </c>
      <c r="AB9">
        <v>369.59999999999997</v>
      </c>
      <c r="AC9" s="11">
        <v>2030.4</v>
      </c>
      <c r="AD9" s="1">
        <v>2</v>
      </c>
      <c r="AE9" s="1">
        <v>1</v>
      </c>
      <c r="AF9" s="1">
        <f t="shared" si="0"/>
        <v>2</v>
      </c>
      <c r="AG9" t="s">
        <v>101</v>
      </c>
      <c r="AH9">
        <v>1980</v>
      </c>
      <c r="AI9">
        <v>308</v>
      </c>
      <c r="AJ9">
        <v>369.59999999999997</v>
      </c>
      <c r="AN9" t="str">
        <f t="shared" si="1"/>
        <v/>
      </c>
      <c r="AP9">
        <f t="shared" si="2"/>
        <v>369.59999999999997</v>
      </c>
    </row>
    <row r="10" spans="1:43" x14ac:dyDescent="0.55000000000000004">
      <c r="A10">
        <v>9</v>
      </c>
      <c r="B10" s="1" t="s">
        <v>93</v>
      </c>
      <c r="C10" t="s">
        <v>336</v>
      </c>
      <c r="D10" t="s">
        <v>337</v>
      </c>
      <c r="E10" s="1" t="s">
        <v>251</v>
      </c>
      <c r="F10" s="1" t="s">
        <v>90</v>
      </c>
      <c r="T10" s="5">
        <v>2400</v>
      </c>
      <c r="U10" s="3"/>
      <c r="V10" s="3"/>
      <c r="W10" s="3"/>
      <c r="X10">
        <v>1</v>
      </c>
      <c r="Y10">
        <v>2</v>
      </c>
      <c r="Z10">
        <v>308</v>
      </c>
      <c r="AA10">
        <v>61.599999999999966</v>
      </c>
      <c r="AB10">
        <v>369.59999999999997</v>
      </c>
      <c r="AC10" s="11">
        <v>2030.4</v>
      </c>
      <c r="AD10" s="1">
        <v>2</v>
      </c>
      <c r="AE10" s="1">
        <v>1</v>
      </c>
      <c r="AF10" s="1">
        <f t="shared" si="0"/>
        <v>2</v>
      </c>
      <c r="AG10" t="s">
        <v>101</v>
      </c>
      <c r="AH10">
        <v>1997</v>
      </c>
      <c r="AI10">
        <v>308</v>
      </c>
      <c r="AJ10">
        <v>369.59999999999997</v>
      </c>
      <c r="AN10" t="str">
        <f t="shared" si="1"/>
        <v/>
      </c>
      <c r="AP10">
        <f t="shared" si="2"/>
        <v>369.59999999999997</v>
      </c>
    </row>
    <row r="11" spans="1:43" x14ac:dyDescent="0.55000000000000004">
      <c r="A11">
        <v>10</v>
      </c>
      <c r="B11" s="1" t="s">
        <v>94</v>
      </c>
      <c r="C11" t="s">
        <v>336</v>
      </c>
      <c r="D11" t="s">
        <v>337</v>
      </c>
      <c r="E11" s="1" t="s">
        <v>252</v>
      </c>
      <c r="F11" s="1" t="s">
        <v>98</v>
      </c>
      <c r="T11" s="5">
        <v>2400</v>
      </c>
      <c r="U11" s="3"/>
      <c r="V11" s="3"/>
      <c r="W11" s="3"/>
      <c r="X11">
        <v>1</v>
      </c>
      <c r="Y11">
        <v>2</v>
      </c>
      <c r="Z11">
        <v>308</v>
      </c>
      <c r="AA11">
        <v>61.599999999999966</v>
      </c>
      <c r="AB11">
        <v>369.59999999999997</v>
      </c>
      <c r="AC11" s="11">
        <v>2030.4</v>
      </c>
      <c r="AD11" s="1">
        <v>2</v>
      </c>
      <c r="AE11" s="1">
        <v>1</v>
      </c>
      <c r="AF11" s="1">
        <f t="shared" si="0"/>
        <v>2</v>
      </c>
      <c r="AG11" t="s">
        <v>101</v>
      </c>
      <c r="AH11">
        <v>1980</v>
      </c>
      <c r="AI11">
        <v>308</v>
      </c>
      <c r="AJ11">
        <v>369.59999999999997</v>
      </c>
      <c r="AN11" t="str">
        <f t="shared" si="1"/>
        <v/>
      </c>
      <c r="AP11">
        <f t="shared" si="2"/>
        <v>369.59999999999997</v>
      </c>
    </row>
    <row r="12" spans="1:43" x14ac:dyDescent="0.55000000000000004">
      <c r="A12">
        <v>12</v>
      </c>
      <c r="B12" s="1" t="s">
        <v>96</v>
      </c>
      <c r="C12" t="s">
        <v>336</v>
      </c>
      <c r="D12" t="s">
        <v>337</v>
      </c>
      <c r="E12" s="1" t="s">
        <v>253</v>
      </c>
      <c r="F12" s="1" t="s">
        <v>90</v>
      </c>
      <c r="T12" s="5">
        <v>2400</v>
      </c>
      <c r="W12" s="3"/>
      <c r="X12">
        <v>1</v>
      </c>
      <c r="Y12">
        <v>2</v>
      </c>
      <c r="Z12">
        <v>308</v>
      </c>
      <c r="AA12">
        <v>61.599999999999966</v>
      </c>
      <c r="AB12">
        <v>369.59999999999997</v>
      </c>
      <c r="AC12" s="11">
        <v>2030.4</v>
      </c>
      <c r="AD12" s="1">
        <v>2</v>
      </c>
      <c r="AE12" s="1">
        <v>1</v>
      </c>
      <c r="AF12" s="1">
        <f t="shared" si="0"/>
        <v>2</v>
      </c>
      <c r="AG12" t="s">
        <v>101</v>
      </c>
      <c r="AH12">
        <v>1980</v>
      </c>
      <c r="AI12">
        <v>308</v>
      </c>
      <c r="AJ12">
        <v>369.59999999999997</v>
      </c>
      <c r="AN12" t="str">
        <f t="shared" si="1"/>
        <v/>
      </c>
      <c r="AP12">
        <f t="shared" si="2"/>
        <v>369.59999999999997</v>
      </c>
    </row>
    <row r="13" spans="1:43" x14ac:dyDescent="0.55000000000000004">
      <c r="A13">
        <v>14</v>
      </c>
      <c r="B13" s="1" t="s">
        <v>111</v>
      </c>
      <c r="C13" t="s">
        <v>336</v>
      </c>
      <c r="D13" t="s">
        <v>337</v>
      </c>
      <c r="E13" s="1" t="s">
        <v>254</v>
      </c>
      <c r="F13" s="1" t="s">
        <v>118</v>
      </c>
      <c r="T13" s="5">
        <v>2300</v>
      </c>
      <c r="W13" s="3"/>
      <c r="X13">
        <v>1</v>
      </c>
      <c r="Y13">
        <v>3</v>
      </c>
      <c r="Z13">
        <v>462</v>
      </c>
      <c r="AA13">
        <v>92.399999999999977</v>
      </c>
      <c r="AB13">
        <v>554.4</v>
      </c>
      <c r="AC13" s="11">
        <v>1745.6</v>
      </c>
      <c r="AD13" s="1">
        <v>3</v>
      </c>
      <c r="AE13" s="1">
        <v>1</v>
      </c>
      <c r="AF13" s="1">
        <f t="shared" si="0"/>
        <v>3</v>
      </c>
      <c r="AG13" t="s">
        <v>119</v>
      </c>
      <c r="AH13">
        <v>1950</v>
      </c>
      <c r="AI13">
        <v>462</v>
      </c>
      <c r="AJ13">
        <v>554.4</v>
      </c>
      <c r="AN13" t="str">
        <f t="shared" si="1"/>
        <v/>
      </c>
      <c r="AP13">
        <f t="shared" si="2"/>
        <v>554.4</v>
      </c>
    </row>
    <row r="14" spans="1:43" x14ac:dyDescent="0.55000000000000004">
      <c r="A14">
        <v>15</v>
      </c>
      <c r="B14" s="2" t="s">
        <v>112</v>
      </c>
      <c r="C14" t="s">
        <v>336</v>
      </c>
      <c r="D14" t="s">
        <v>337</v>
      </c>
      <c r="E14" s="2" t="s">
        <v>255</v>
      </c>
      <c r="F14" s="2" t="s">
        <v>118</v>
      </c>
      <c r="T14" s="5">
        <v>2500</v>
      </c>
      <c r="W14" s="3"/>
      <c r="X14">
        <v>1</v>
      </c>
      <c r="Y14">
        <v>5</v>
      </c>
      <c r="Z14">
        <v>770</v>
      </c>
      <c r="AA14">
        <v>154</v>
      </c>
      <c r="AB14">
        <v>924</v>
      </c>
      <c r="AC14" s="11">
        <v>1576</v>
      </c>
      <c r="AD14">
        <v>5</v>
      </c>
      <c r="AE14" s="2">
        <v>1</v>
      </c>
      <c r="AF14" s="2">
        <f t="shared" si="0"/>
        <v>5</v>
      </c>
      <c r="AG14" t="s">
        <v>119</v>
      </c>
      <c r="AH14">
        <v>1950</v>
      </c>
      <c r="AI14">
        <v>770</v>
      </c>
      <c r="AJ14">
        <v>924</v>
      </c>
      <c r="AN14" t="str">
        <f t="shared" si="1"/>
        <v/>
      </c>
      <c r="AP14">
        <f t="shared" si="2"/>
        <v>924</v>
      </c>
    </row>
    <row r="15" spans="1:43" x14ac:dyDescent="0.55000000000000004">
      <c r="A15">
        <v>16</v>
      </c>
      <c r="B15" s="1" t="s">
        <v>113</v>
      </c>
      <c r="C15" t="s">
        <v>336</v>
      </c>
      <c r="D15" t="s">
        <v>337</v>
      </c>
      <c r="E15" s="1" t="s">
        <v>256</v>
      </c>
      <c r="F15" s="1" t="s">
        <v>118</v>
      </c>
      <c r="T15" s="5">
        <v>2500</v>
      </c>
      <c r="W15" s="3"/>
      <c r="X15">
        <v>1</v>
      </c>
      <c r="Y15">
        <v>5</v>
      </c>
      <c r="Z15">
        <v>770</v>
      </c>
      <c r="AA15">
        <v>154</v>
      </c>
      <c r="AB15">
        <v>924</v>
      </c>
      <c r="AC15" s="11">
        <v>1576</v>
      </c>
      <c r="AD15" s="1">
        <v>5</v>
      </c>
      <c r="AE15" s="1">
        <v>1</v>
      </c>
      <c r="AF15" s="1">
        <f t="shared" si="0"/>
        <v>5</v>
      </c>
      <c r="AG15" t="s">
        <v>119</v>
      </c>
      <c r="AH15">
        <v>1950</v>
      </c>
      <c r="AI15">
        <v>770</v>
      </c>
      <c r="AJ15">
        <v>924</v>
      </c>
      <c r="AN15" t="str">
        <f t="shared" si="1"/>
        <v/>
      </c>
      <c r="AP15">
        <f t="shared" si="2"/>
        <v>924</v>
      </c>
    </row>
    <row r="16" spans="1:43" x14ac:dyDescent="0.55000000000000004">
      <c r="A16" t="s">
        <v>402</v>
      </c>
      <c r="B16" s="1"/>
      <c r="C16" t="s">
        <v>336</v>
      </c>
      <c r="D16" t="s">
        <v>337</v>
      </c>
      <c r="E16" s="1" t="s">
        <v>401</v>
      </c>
      <c r="F16" s="1" t="s">
        <v>403</v>
      </c>
      <c r="T16" s="5">
        <v>3800</v>
      </c>
      <c r="W16" s="3"/>
      <c r="AC16" s="11"/>
      <c r="AD16" s="1"/>
      <c r="AE16" s="1"/>
      <c r="AF16" s="1"/>
      <c r="AN16" t="str">
        <f t="shared" si="1"/>
        <v/>
      </c>
      <c r="AP16">
        <f t="shared" si="2"/>
        <v>0</v>
      </c>
    </row>
    <row r="17" spans="1:42" x14ac:dyDescent="0.55000000000000004">
      <c r="A17">
        <v>17</v>
      </c>
      <c r="B17" s="1" t="s">
        <v>102</v>
      </c>
      <c r="C17" t="s">
        <v>336</v>
      </c>
      <c r="D17" t="s">
        <v>338</v>
      </c>
      <c r="E17" s="1" t="s">
        <v>257</v>
      </c>
      <c r="F17" t="s">
        <v>487</v>
      </c>
      <c r="T17" s="5">
        <v>6000</v>
      </c>
      <c r="W17" s="3"/>
      <c r="X17">
        <v>1</v>
      </c>
      <c r="Y17">
        <v>4.5</v>
      </c>
      <c r="Z17">
        <v>693</v>
      </c>
      <c r="AA17">
        <v>138.60000000000002</v>
      </c>
      <c r="AB17">
        <f>(Z17+AA17)*4</f>
        <v>3326.4</v>
      </c>
      <c r="AC17" s="11">
        <f>T17-AB17</f>
        <v>2673.6</v>
      </c>
      <c r="AD17" s="1">
        <v>4.5</v>
      </c>
      <c r="AE17" s="1">
        <v>4</v>
      </c>
      <c r="AF17" s="1">
        <f t="shared" ref="AF17:AF45" si="3">AD17*AE17</f>
        <v>18</v>
      </c>
      <c r="AG17" t="s">
        <v>33</v>
      </c>
      <c r="AH17">
        <v>1992</v>
      </c>
      <c r="AI17">
        <v>693</v>
      </c>
      <c r="AJ17">
        <v>831.6</v>
      </c>
      <c r="AN17" t="str">
        <f t="shared" si="1"/>
        <v/>
      </c>
      <c r="AP17">
        <f t="shared" si="2"/>
        <v>3326.4</v>
      </c>
    </row>
    <row r="18" spans="1:42" ht="90" x14ac:dyDescent="0.55000000000000004">
      <c r="A18">
        <v>18</v>
      </c>
      <c r="B18" s="1" t="s">
        <v>55</v>
      </c>
      <c r="C18" t="s">
        <v>336</v>
      </c>
      <c r="D18" t="s">
        <v>339</v>
      </c>
      <c r="E18" s="1" t="s">
        <v>258</v>
      </c>
      <c r="F18" s="1" t="s">
        <v>345</v>
      </c>
      <c r="H18" t="s">
        <v>348</v>
      </c>
      <c r="I18" s="16" t="s">
        <v>364</v>
      </c>
      <c r="O18" s="4"/>
      <c r="T18" s="4">
        <v>5800</v>
      </c>
      <c r="W18" s="3"/>
      <c r="X18">
        <v>1</v>
      </c>
      <c r="Y18">
        <v>12</v>
      </c>
      <c r="Z18">
        <v>1848</v>
      </c>
      <c r="AA18">
        <v>369.59999999999991</v>
      </c>
      <c r="AB18">
        <v>2217.6</v>
      </c>
      <c r="AC18" s="11">
        <v>3582.4</v>
      </c>
      <c r="AD18" s="1">
        <v>12</v>
      </c>
      <c r="AE18" s="1">
        <v>2</v>
      </c>
      <c r="AF18" s="1">
        <f t="shared" si="3"/>
        <v>24</v>
      </c>
      <c r="AG18" t="s">
        <v>62</v>
      </c>
      <c r="AH18">
        <v>1920</v>
      </c>
      <c r="AI18">
        <v>1848</v>
      </c>
      <c r="AJ18">
        <v>2217.6</v>
      </c>
      <c r="AN18" t="str">
        <f t="shared" si="1"/>
        <v/>
      </c>
      <c r="AP18">
        <f t="shared" si="2"/>
        <v>2217.6</v>
      </c>
    </row>
    <row r="19" spans="1:42" ht="90" x14ac:dyDescent="0.55000000000000004">
      <c r="A19">
        <v>19</v>
      </c>
      <c r="B19" s="1" t="s">
        <v>56</v>
      </c>
      <c r="C19" t="s">
        <v>336</v>
      </c>
      <c r="D19" t="s">
        <v>339</v>
      </c>
      <c r="E19" s="1" t="s">
        <v>259</v>
      </c>
      <c r="F19" s="1" t="s">
        <v>359</v>
      </c>
      <c r="I19" s="7" t="s">
        <v>366</v>
      </c>
      <c r="T19" s="4">
        <v>6500</v>
      </c>
      <c r="W19" s="3"/>
      <c r="X19">
        <v>1</v>
      </c>
      <c r="Y19">
        <v>10</v>
      </c>
      <c r="Z19">
        <v>1540</v>
      </c>
      <c r="AA19">
        <v>308</v>
      </c>
      <c r="AB19">
        <v>1848</v>
      </c>
      <c r="AC19" s="11">
        <v>4452</v>
      </c>
      <c r="AD19" s="1">
        <v>10</v>
      </c>
      <c r="AE19" s="1">
        <v>1</v>
      </c>
      <c r="AF19" s="1">
        <f t="shared" si="3"/>
        <v>10</v>
      </c>
      <c r="AG19" t="s">
        <v>33</v>
      </c>
      <c r="AH19">
        <v>1890</v>
      </c>
      <c r="AI19">
        <v>1540</v>
      </c>
      <c r="AJ19">
        <v>1848</v>
      </c>
      <c r="AM19">
        <v>6500</v>
      </c>
      <c r="AN19">
        <f t="shared" si="1"/>
        <v>1848</v>
      </c>
      <c r="AO19">
        <f>AM19-AN19</f>
        <v>4652</v>
      </c>
      <c r="AP19">
        <f t="shared" si="2"/>
        <v>0</v>
      </c>
    </row>
    <row r="20" spans="1:42" ht="49" customHeight="1" x14ac:dyDescent="0.55000000000000004">
      <c r="A20">
        <v>20</v>
      </c>
      <c r="B20" s="1" t="s">
        <v>57</v>
      </c>
      <c r="C20" t="s">
        <v>336</v>
      </c>
      <c r="D20" t="s">
        <v>339</v>
      </c>
      <c r="E20" s="1" t="s">
        <v>260</v>
      </c>
      <c r="F20" s="1" t="s">
        <v>372</v>
      </c>
      <c r="I20" t="s">
        <v>373</v>
      </c>
      <c r="T20" s="4">
        <v>5200</v>
      </c>
      <c r="W20" s="3"/>
      <c r="X20">
        <v>1</v>
      </c>
      <c r="Y20">
        <v>16</v>
      </c>
      <c r="Z20">
        <v>2464</v>
      </c>
      <c r="AA20">
        <v>492.79999999999973</v>
      </c>
      <c r="AB20">
        <v>2956.7999999999997</v>
      </c>
      <c r="AC20" s="11">
        <v>2243.2000000000003</v>
      </c>
      <c r="AD20" s="1">
        <v>16</v>
      </c>
      <c r="AE20" s="1">
        <v>1</v>
      </c>
      <c r="AF20" s="1">
        <f t="shared" si="3"/>
        <v>16</v>
      </c>
      <c r="AG20" t="s">
        <v>33</v>
      </c>
      <c r="AH20">
        <v>1895</v>
      </c>
      <c r="AI20">
        <v>2464</v>
      </c>
      <c r="AJ20">
        <v>2956.7999999999997</v>
      </c>
      <c r="AM20">
        <v>5200</v>
      </c>
      <c r="AN20">
        <f t="shared" si="1"/>
        <v>2956.7999999999997</v>
      </c>
      <c r="AO20">
        <f>AM20-AN20</f>
        <v>2243.2000000000003</v>
      </c>
      <c r="AP20">
        <f t="shared" si="2"/>
        <v>0</v>
      </c>
    </row>
    <row r="21" spans="1:42" ht="72" x14ac:dyDescent="0.55000000000000004">
      <c r="A21">
        <v>21</v>
      </c>
      <c r="B21" s="1" t="s">
        <v>79</v>
      </c>
      <c r="C21" t="s">
        <v>336</v>
      </c>
      <c r="D21" t="s">
        <v>339</v>
      </c>
      <c r="E21" s="1" t="s">
        <v>261</v>
      </c>
      <c r="F21" s="1" t="s">
        <v>346</v>
      </c>
      <c r="H21" t="s">
        <v>347</v>
      </c>
      <c r="I21" s="7" t="s">
        <v>365</v>
      </c>
      <c r="O21" s="4"/>
      <c r="T21" s="4">
        <v>7200</v>
      </c>
      <c r="W21" s="3"/>
      <c r="X21">
        <v>1</v>
      </c>
      <c r="Y21">
        <v>12</v>
      </c>
      <c r="Z21">
        <v>1848</v>
      </c>
      <c r="AA21">
        <v>369.59999999999991</v>
      </c>
      <c r="AB21">
        <v>2217.6</v>
      </c>
      <c r="AC21" s="11">
        <v>4982.3999999999996</v>
      </c>
      <c r="AD21" s="1">
        <v>12</v>
      </c>
      <c r="AE21" s="1">
        <v>1</v>
      </c>
      <c r="AF21" s="1">
        <f t="shared" si="3"/>
        <v>12</v>
      </c>
      <c r="AG21" t="s">
        <v>33</v>
      </c>
      <c r="AH21">
        <v>1890</v>
      </c>
      <c r="AI21">
        <v>1848</v>
      </c>
      <c r="AJ21">
        <v>2217.6</v>
      </c>
      <c r="AN21" t="str">
        <f t="shared" si="1"/>
        <v/>
      </c>
      <c r="AP21">
        <f t="shared" si="2"/>
        <v>2217.6</v>
      </c>
    </row>
    <row r="22" spans="1:42" x14ac:dyDescent="0.55000000000000004">
      <c r="A22">
        <v>22</v>
      </c>
      <c r="B22" s="2" t="s">
        <v>80</v>
      </c>
      <c r="C22" t="s">
        <v>336</v>
      </c>
      <c r="D22" t="s">
        <v>339</v>
      </c>
      <c r="E22" s="1" t="s">
        <v>262</v>
      </c>
      <c r="F22" s="2" t="s">
        <v>361</v>
      </c>
      <c r="P22" s="3"/>
      <c r="S22" s="3"/>
      <c r="T22" s="4">
        <v>5400</v>
      </c>
      <c r="V22" s="3"/>
      <c r="W22" s="3"/>
      <c r="X22">
        <v>1</v>
      </c>
      <c r="Y22">
        <v>12</v>
      </c>
      <c r="Z22">
        <v>1848</v>
      </c>
      <c r="AA22">
        <v>369.59999999999991</v>
      </c>
      <c r="AB22">
        <v>2217.6</v>
      </c>
      <c r="AC22" s="11">
        <v>2782.4</v>
      </c>
      <c r="AD22">
        <v>12</v>
      </c>
      <c r="AE22" s="2">
        <v>1</v>
      </c>
      <c r="AF22" s="1">
        <f t="shared" si="3"/>
        <v>12</v>
      </c>
      <c r="AG22" t="s">
        <v>33</v>
      </c>
      <c r="AH22">
        <v>1890</v>
      </c>
      <c r="AI22">
        <v>1848</v>
      </c>
      <c r="AJ22">
        <v>2217.6</v>
      </c>
      <c r="AN22" t="str">
        <f t="shared" si="1"/>
        <v/>
      </c>
      <c r="AP22">
        <f t="shared" si="2"/>
        <v>2217.6</v>
      </c>
    </row>
    <row r="23" spans="1:42" x14ac:dyDescent="0.55000000000000004">
      <c r="A23">
        <v>23</v>
      </c>
      <c r="B23" s="2" t="s">
        <v>81</v>
      </c>
      <c r="C23" t="s">
        <v>336</v>
      </c>
      <c r="D23" t="s">
        <v>339</v>
      </c>
      <c r="E23" s="1" t="s">
        <v>263</v>
      </c>
      <c r="F23" s="15" t="s">
        <v>363</v>
      </c>
      <c r="P23" s="3"/>
      <c r="S23" s="3"/>
      <c r="T23" s="4">
        <v>4200</v>
      </c>
      <c r="V23" s="3"/>
      <c r="W23" s="3"/>
      <c r="X23">
        <v>1</v>
      </c>
      <c r="Y23">
        <v>12</v>
      </c>
      <c r="Z23">
        <v>1848</v>
      </c>
      <c r="AA23">
        <v>369.59999999999991</v>
      </c>
      <c r="AB23">
        <v>2217.6</v>
      </c>
      <c r="AC23" s="11">
        <v>1282.4000000000001</v>
      </c>
      <c r="AD23">
        <v>12</v>
      </c>
      <c r="AE23" s="2">
        <v>1</v>
      </c>
      <c r="AF23" s="2">
        <f t="shared" si="3"/>
        <v>12</v>
      </c>
      <c r="AG23" t="s">
        <v>33</v>
      </c>
      <c r="AH23">
        <v>1890</v>
      </c>
      <c r="AI23">
        <v>1848</v>
      </c>
      <c r="AJ23">
        <v>2217.6</v>
      </c>
      <c r="AN23" t="str">
        <f t="shared" si="1"/>
        <v/>
      </c>
      <c r="AP23">
        <f t="shared" si="2"/>
        <v>2217.6</v>
      </c>
    </row>
    <row r="24" spans="1:42" x14ac:dyDescent="0.55000000000000004">
      <c r="A24">
        <v>24</v>
      </c>
      <c r="B24" s="2" t="s">
        <v>82</v>
      </c>
      <c r="C24" t="s">
        <v>336</v>
      </c>
      <c r="D24" t="s">
        <v>339</v>
      </c>
      <c r="E24" s="1" t="s">
        <v>264</v>
      </c>
      <c r="F24" s="2" t="s">
        <v>370</v>
      </c>
      <c r="P24" s="3"/>
      <c r="S24" s="3"/>
      <c r="T24" s="4">
        <v>6800</v>
      </c>
      <c r="V24" s="3"/>
      <c r="W24" s="3"/>
      <c r="X24">
        <v>1</v>
      </c>
      <c r="Y24">
        <v>12</v>
      </c>
      <c r="Z24">
        <v>1848</v>
      </c>
      <c r="AA24">
        <v>369.59999999999991</v>
      </c>
      <c r="AB24">
        <v>2217.6</v>
      </c>
      <c r="AC24" s="11">
        <v>4582.3999999999996</v>
      </c>
      <c r="AD24">
        <v>12</v>
      </c>
      <c r="AE24" s="2">
        <v>1</v>
      </c>
      <c r="AF24" s="2">
        <f t="shared" si="3"/>
        <v>12</v>
      </c>
      <c r="AG24" t="s">
        <v>33</v>
      </c>
      <c r="AH24">
        <v>1890</v>
      </c>
      <c r="AI24">
        <v>1848</v>
      </c>
      <c r="AJ24">
        <v>2217.6</v>
      </c>
      <c r="AN24" t="str">
        <f t="shared" si="1"/>
        <v/>
      </c>
      <c r="AP24">
        <f t="shared" si="2"/>
        <v>2217.6</v>
      </c>
    </row>
    <row r="25" spans="1:42" x14ac:dyDescent="0.55000000000000004">
      <c r="A25">
        <v>25</v>
      </c>
      <c r="B25" s="2" t="s">
        <v>83</v>
      </c>
      <c r="C25" t="s">
        <v>336</v>
      </c>
      <c r="D25" t="s">
        <v>339</v>
      </c>
      <c r="E25" s="1" t="s">
        <v>265</v>
      </c>
      <c r="F25" s="2" t="s">
        <v>371</v>
      </c>
      <c r="P25" s="3"/>
      <c r="S25" s="3"/>
      <c r="T25" s="5">
        <v>3000</v>
      </c>
      <c r="V25" s="3"/>
      <c r="W25" s="3"/>
      <c r="X25">
        <v>1</v>
      </c>
      <c r="Y25">
        <v>5</v>
      </c>
      <c r="Z25">
        <v>770</v>
      </c>
      <c r="AA25">
        <v>154</v>
      </c>
      <c r="AB25">
        <v>924</v>
      </c>
      <c r="AC25" s="11">
        <v>2076</v>
      </c>
      <c r="AD25">
        <v>5</v>
      </c>
      <c r="AE25" s="2">
        <v>1</v>
      </c>
      <c r="AF25" s="2">
        <f t="shared" si="3"/>
        <v>5</v>
      </c>
      <c r="AG25" t="s">
        <v>47</v>
      </c>
      <c r="AH25">
        <v>1930</v>
      </c>
      <c r="AI25">
        <v>770</v>
      </c>
      <c r="AJ25">
        <v>924</v>
      </c>
      <c r="AN25" t="str">
        <f t="shared" si="1"/>
        <v/>
      </c>
      <c r="AP25">
        <f t="shared" si="2"/>
        <v>924</v>
      </c>
    </row>
    <row r="26" spans="1:42" x14ac:dyDescent="0.55000000000000004">
      <c r="A26">
        <v>26</v>
      </c>
      <c r="B26" s="2" t="s">
        <v>10</v>
      </c>
      <c r="E26" s="1" t="s">
        <v>266</v>
      </c>
      <c r="F26" s="2" t="s">
        <v>17</v>
      </c>
      <c r="P26" s="3"/>
      <c r="S26" s="3"/>
      <c r="T26" s="5">
        <v>2000</v>
      </c>
      <c r="V26" s="3"/>
      <c r="W26" s="3"/>
      <c r="X26">
        <v>1</v>
      </c>
      <c r="Y26">
        <v>8</v>
      </c>
      <c r="Z26">
        <v>1232</v>
      </c>
      <c r="AA26">
        <v>246.39999999999986</v>
      </c>
      <c r="AB26">
        <v>1478.3999999999999</v>
      </c>
      <c r="AC26" s="11">
        <v>521.60000000000014</v>
      </c>
      <c r="AD26">
        <v>8</v>
      </c>
      <c r="AE26" s="2">
        <v>2</v>
      </c>
      <c r="AF26" s="2">
        <f t="shared" si="3"/>
        <v>16</v>
      </c>
      <c r="AG26" t="s">
        <v>35</v>
      </c>
      <c r="AH26" t="s">
        <v>36</v>
      </c>
      <c r="AI26">
        <v>1232</v>
      </c>
      <c r="AJ26">
        <v>1478.3999999999999</v>
      </c>
      <c r="AN26" t="str">
        <f t="shared" si="1"/>
        <v/>
      </c>
      <c r="AP26">
        <f t="shared" si="2"/>
        <v>1478.3999999999999</v>
      </c>
    </row>
    <row r="27" spans="1:42" x14ac:dyDescent="0.55000000000000004">
      <c r="A27">
        <v>27</v>
      </c>
      <c r="B27" s="2" t="s">
        <v>11</v>
      </c>
      <c r="E27" s="1" t="s">
        <v>267</v>
      </c>
      <c r="F27" s="2" t="s">
        <v>17</v>
      </c>
      <c r="P27" s="3"/>
      <c r="S27" s="3"/>
      <c r="T27" s="5">
        <v>2500</v>
      </c>
      <c r="V27" s="3"/>
      <c r="W27" s="3"/>
      <c r="X27">
        <v>1</v>
      </c>
      <c r="Y27">
        <v>10</v>
      </c>
      <c r="Z27">
        <v>1540</v>
      </c>
      <c r="AA27">
        <v>308</v>
      </c>
      <c r="AB27">
        <v>1848</v>
      </c>
      <c r="AC27" s="11">
        <v>652</v>
      </c>
      <c r="AD27">
        <v>10</v>
      </c>
      <c r="AE27" s="2">
        <v>1</v>
      </c>
      <c r="AF27" s="2">
        <f t="shared" si="3"/>
        <v>10</v>
      </c>
      <c r="AG27" t="s">
        <v>35</v>
      </c>
      <c r="AH27" t="s">
        <v>36</v>
      </c>
      <c r="AI27">
        <v>1540</v>
      </c>
      <c r="AJ27">
        <v>1848</v>
      </c>
      <c r="AN27" t="str">
        <f t="shared" si="1"/>
        <v/>
      </c>
      <c r="AP27">
        <f t="shared" si="2"/>
        <v>1848</v>
      </c>
    </row>
    <row r="28" spans="1:42" x14ac:dyDescent="0.55000000000000004">
      <c r="A28">
        <v>28</v>
      </c>
      <c r="B28" s="2" t="s">
        <v>12</v>
      </c>
      <c r="C28" s="2"/>
      <c r="D28" s="2"/>
      <c r="E28" s="2" t="s">
        <v>268</v>
      </c>
      <c r="F28" s="2" t="s">
        <v>17</v>
      </c>
      <c r="P28" s="3"/>
      <c r="S28" s="3"/>
      <c r="T28" s="5">
        <v>1200</v>
      </c>
      <c r="V28" s="3"/>
      <c r="W28" s="3"/>
      <c r="X28">
        <v>1</v>
      </c>
      <c r="Y28">
        <v>3.5</v>
      </c>
      <c r="Z28">
        <v>539</v>
      </c>
      <c r="AA28">
        <v>107.79999999999995</v>
      </c>
      <c r="AB28">
        <v>646.79999999999995</v>
      </c>
      <c r="AC28" s="11">
        <v>553.20000000000005</v>
      </c>
      <c r="AD28">
        <v>3.5</v>
      </c>
      <c r="AE28" s="2">
        <v>5</v>
      </c>
      <c r="AF28" s="2">
        <f t="shared" si="3"/>
        <v>17.5</v>
      </c>
      <c r="AG28" t="s">
        <v>35</v>
      </c>
      <c r="AH28" t="s">
        <v>36</v>
      </c>
      <c r="AI28">
        <v>539</v>
      </c>
      <c r="AJ28">
        <v>646.79999999999995</v>
      </c>
      <c r="AN28" t="str">
        <f t="shared" si="1"/>
        <v/>
      </c>
      <c r="AP28">
        <f t="shared" si="2"/>
        <v>646.79999999999995</v>
      </c>
    </row>
    <row r="29" spans="1:42" x14ac:dyDescent="0.55000000000000004">
      <c r="A29">
        <v>29</v>
      </c>
      <c r="B29" s="2" t="s">
        <v>13</v>
      </c>
      <c r="C29" s="2"/>
      <c r="D29" s="2"/>
      <c r="E29" s="2" t="s">
        <v>269</v>
      </c>
      <c r="F29" s="2" t="s">
        <v>17</v>
      </c>
      <c r="P29" s="3"/>
      <c r="S29" s="3"/>
      <c r="T29" s="5">
        <v>2000</v>
      </c>
      <c r="V29" s="3"/>
      <c r="W29" s="3"/>
      <c r="X29">
        <v>1</v>
      </c>
      <c r="Y29">
        <v>7</v>
      </c>
      <c r="Z29">
        <v>1078</v>
      </c>
      <c r="AA29">
        <v>215.59999999999991</v>
      </c>
      <c r="AB29">
        <v>1293.5999999999999</v>
      </c>
      <c r="AC29" s="11">
        <v>706.40000000000009</v>
      </c>
      <c r="AD29">
        <v>7</v>
      </c>
      <c r="AE29" s="2">
        <v>3</v>
      </c>
      <c r="AF29" s="2">
        <f t="shared" si="3"/>
        <v>21</v>
      </c>
      <c r="AG29" t="s">
        <v>35</v>
      </c>
      <c r="AH29" t="s">
        <v>36</v>
      </c>
      <c r="AI29">
        <v>1078</v>
      </c>
      <c r="AJ29">
        <v>1293.5999999999999</v>
      </c>
      <c r="AN29" t="str">
        <f t="shared" si="1"/>
        <v/>
      </c>
      <c r="AP29">
        <f t="shared" si="2"/>
        <v>1293.5999999999999</v>
      </c>
    </row>
    <row r="30" spans="1:42" x14ac:dyDescent="0.55000000000000004">
      <c r="A30">
        <v>30</v>
      </c>
      <c r="B30" s="2" t="s">
        <v>14</v>
      </c>
      <c r="C30" s="2"/>
      <c r="D30" s="2"/>
      <c r="E30" s="2" t="s">
        <v>270</v>
      </c>
      <c r="F30" s="2" t="s">
        <v>17</v>
      </c>
      <c r="P30" s="3"/>
      <c r="S30" s="3"/>
      <c r="T30" s="5">
        <v>1600</v>
      </c>
      <c r="V30" s="3"/>
      <c r="W30" s="3"/>
      <c r="X30">
        <v>1</v>
      </c>
      <c r="Y30">
        <v>4</v>
      </c>
      <c r="Z30">
        <v>616</v>
      </c>
      <c r="AA30">
        <v>123.19999999999993</v>
      </c>
      <c r="AB30">
        <v>739.19999999999993</v>
      </c>
      <c r="AC30" s="11">
        <v>860.80000000000007</v>
      </c>
      <c r="AD30">
        <v>4</v>
      </c>
      <c r="AE30" s="2">
        <v>3</v>
      </c>
      <c r="AF30" s="2">
        <f t="shared" si="3"/>
        <v>12</v>
      </c>
      <c r="AG30" t="s">
        <v>35</v>
      </c>
      <c r="AH30" t="s">
        <v>36</v>
      </c>
      <c r="AI30">
        <v>616</v>
      </c>
      <c r="AJ30">
        <v>739.19999999999993</v>
      </c>
      <c r="AN30" t="str">
        <f t="shared" si="1"/>
        <v/>
      </c>
      <c r="AP30">
        <f t="shared" si="2"/>
        <v>739.19999999999993</v>
      </c>
    </row>
    <row r="31" spans="1:42" x14ac:dyDescent="0.55000000000000004">
      <c r="A31">
        <v>31</v>
      </c>
      <c r="B31" s="2" t="s">
        <v>15</v>
      </c>
      <c r="C31" s="2"/>
      <c r="D31" s="2"/>
      <c r="E31" s="2" t="s">
        <v>271</v>
      </c>
      <c r="F31" s="2" t="s">
        <v>17</v>
      </c>
      <c r="P31" s="3"/>
      <c r="T31" s="5">
        <v>1800</v>
      </c>
      <c r="X31">
        <v>1</v>
      </c>
      <c r="Y31">
        <v>5</v>
      </c>
      <c r="Z31">
        <v>770</v>
      </c>
      <c r="AA31">
        <v>154</v>
      </c>
      <c r="AB31">
        <v>924</v>
      </c>
      <c r="AC31" s="11">
        <v>876</v>
      </c>
      <c r="AD31">
        <v>5</v>
      </c>
      <c r="AE31" s="2">
        <v>3</v>
      </c>
      <c r="AF31" s="2">
        <f t="shared" si="3"/>
        <v>15</v>
      </c>
      <c r="AI31">
        <v>770</v>
      </c>
      <c r="AJ31">
        <v>924</v>
      </c>
      <c r="AN31" t="str">
        <f t="shared" si="1"/>
        <v/>
      </c>
      <c r="AP31">
        <f t="shared" si="2"/>
        <v>924</v>
      </c>
    </row>
    <row r="32" spans="1:42" x14ac:dyDescent="0.55000000000000004">
      <c r="A32">
        <v>32</v>
      </c>
      <c r="B32" s="2" t="s">
        <v>16</v>
      </c>
      <c r="C32" s="2"/>
      <c r="D32" s="2"/>
      <c r="E32" s="2" t="s">
        <v>272</v>
      </c>
      <c r="F32" s="2" t="s">
        <v>18</v>
      </c>
      <c r="P32" s="3"/>
      <c r="T32" s="5">
        <v>3000</v>
      </c>
      <c r="X32">
        <v>1</v>
      </c>
      <c r="Y32">
        <v>16</v>
      </c>
      <c r="Z32">
        <v>2464</v>
      </c>
      <c r="AA32">
        <v>492.79999999999973</v>
      </c>
      <c r="AB32">
        <v>2956.7999999999997</v>
      </c>
      <c r="AC32" s="11">
        <v>43.200000000000273</v>
      </c>
      <c r="AD32">
        <v>16</v>
      </c>
      <c r="AE32" s="2">
        <v>1</v>
      </c>
      <c r="AF32" s="2">
        <f t="shared" si="3"/>
        <v>16</v>
      </c>
      <c r="AI32">
        <v>2464</v>
      </c>
      <c r="AJ32">
        <v>2956.7999999999997</v>
      </c>
      <c r="AN32" t="str">
        <f t="shared" si="1"/>
        <v/>
      </c>
      <c r="AP32">
        <f t="shared" si="2"/>
        <v>2956.7999999999997</v>
      </c>
    </row>
    <row r="33" spans="1:42" x14ac:dyDescent="0.55000000000000004">
      <c r="A33">
        <v>33</v>
      </c>
      <c r="B33" s="2" t="s">
        <v>37</v>
      </c>
      <c r="C33" s="2"/>
      <c r="D33" s="2"/>
      <c r="E33" s="2" t="s">
        <v>273</v>
      </c>
      <c r="F33" s="2" t="s">
        <v>38</v>
      </c>
      <c r="T33" s="5">
        <v>2200</v>
      </c>
      <c r="U33" s="3"/>
      <c r="V33" s="3"/>
      <c r="W33" s="3"/>
      <c r="X33">
        <v>1</v>
      </c>
      <c r="Y33">
        <v>5</v>
      </c>
      <c r="Z33">
        <v>770</v>
      </c>
      <c r="AA33">
        <v>154</v>
      </c>
      <c r="AB33">
        <v>924</v>
      </c>
      <c r="AC33" s="11">
        <v>1276</v>
      </c>
      <c r="AD33">
        <v>5</v>
      </c>
      <c r="AE33" s="2">
        <v>1</v>
      </c>
      <c r="AF33" s="2">
        <f t="shared" si="3"/>
        <v>5</v>
      </c>
      <c r="AG33" t="s">
        <v>40</v>
      </c>
      <c r="AH33" t="s">
        <v>39</v>
      </c>
      <c r="AI33">
        <v>770</v>
      </c>
      <c r="AJ33">
        <v>924</v>
      </c>
      <c r="AN33" t="str">
        <f t="shared" si="1"/>
        <v/>
      </c>
      <c r="AP33">
        <f t="shared" si="2"/>
        <v>924</v>
      </c>
    </row>
    <row r="34" spans="1:42" x14ac:dyDescent="0.55000000000000004">
      <c r="A34">
        <v>34</v>
      </c>
      <c r="B34" s="2" t="s">
        <v>54</v>
      </c>
      <c r="C34" s="2"/>
      <c r="D34" s="2"/>
      <c r="E34" s="2" t="s">
        <v>274</v>
      </c>
      <c r="F34" s="2" t="s">
        <v>60</v>
      </c>
      <c r="T34" s="5">
        <v>0</v>
      </c>
      <c r="U34" s="3"/>
      <c r="V34" s="3"/>
      <c r="W34" s="3"/>
      <c r="X34">
        <v>1</v>
      </c>
      <c r="Y34">
        <v>2</v>
      </c>
      <c r="Z34">
        <v>308</v>
      </c>
      <c r="AA34">
        <v>61.599999999999966</v>
      </c>
      <c r="AB34">
        <v>369.59999999999997</v>
      </c>
      <c r="AC34" s="11">
        <v>-369.59999999999997</v>
      </c>
      <c r="AD34">
        <v>2</v>
      </c>
      <c r="AE34" s="2">
        <v>1</v>
      </c>
      <c r="AF34" s="2">
        <f t="shared" si="3"/>
        <v>2</v>
      </c>
      <c r="AG34" t="s">
        <v>33</v>
      </c>
      <c r="AH34">
        <v>1950</v>
      </c>
      <c r="AI34">
        <v>308</v>
      </c>
      <c r="AJ34">
        <v>369.59999999999997</v>
      </c>
      <c r="AN34" t="str">
        <f t="shared" si="1"/>
        <v/>
      </c>
      <c r="AP34">
        <f t="shared" si="2"/>
        <v>369.59999999999997</v>
      </c>
    </row>
    <row r="35" spans="1:42" x14ac:dyDescent="0.55000000000000004">
      <c r="A35">
        <v>35</v>
      </c>
      <c r="B35" s="2" t="s">
        <v>20</v>
      </c>
      <c r="C35" s="2"/>
      <c r="D35" s="2"/>
      <c r="E35" s="2" t="s">
        <v>275</v>
      </c>
      <c r="F35" s="2" t="s">
        <v>21</v>
      </c>
      <c r="T35" s="5">
        <v>5500</v>
      </c>
      <c r="U35" s="3"/>
      <c r="V35" s="3"/>
      <c r="W35" s="3"/>
      <c r="X35">
        <v>1</v>
      </c>
      <c r="Y35">
        <v>15</v>
      </c>
      <c r="Z35">
        <v>2310</v>
      </c>
      <c r="AA35">
        <v>462</v>
      </c>
      <c r="AB35">
        <v>2772</v>
      </c>
      <c r="AC35" s="11">
        <v>2728</v>
      </c>
      <c r="AD35">
        <v>15</v>
      </c>
      <c r="AE35" s="2">
        <v>1</v>
      </c>
      <c r="AF35" s="2">
        <f t="shared" si="3"/>
        <v>15</v>
      </c>
      <c r="AI35">
        <v>2310</v>
      </c>
      <c r="AJ35">
        <v>2772</v>
      </c>
      <c r="AM35">
        <v>7500</v>
      </c>
      <c r="AN35">
        <f t="shared" si="1"/>
        <v>2772</v>
      </c>
      <c r="AO35">
        <f>AM35-AN35</f>
        <v>4728</v>
      </c>
      <c r="AP35">
        <f t="shared" si="2"/>
        <v>0</v>
      </c>
    </row>
    <row r="36" spans="1:42" x14ac:dyDescent="0.55000000000000004">
      <c r="A36">
        <v>36</v>
      </c>
      <c r="B36" s="2" t="s">
        <v>6</v>
      </c>
      <c r="C36" s="2"/>
      <c r="D36" s="2"/>
      <c r="E36" s="2" t="s">
        <v>276</v>
      </c>
      <c r="F36" s="2" t="s">
        <v>7</v>
      </c>
      <c r="T36" s="5">
        <v>750</v>
      </c>
      <c r="U36" s="3"/>
      <c r="V36" s="3"/>
      <c r="W36" s="3"/>
      <c r="X36">
        <v>1</v>
      </c>
      <c r="Y36">
        <v>3.5</v>
      </c>
      <c r="Z36">
        <v>539</v>
      </c>
      <c r="AA36">
        <v>107.79999999999995</v>
      </c>
      <c r="AB36">
        <v>646.79999999999995</v>
      </c>
      <c r="AC36" s="11">
        <v>303.20000000000005</v>
      </c>
      <c r="AD36">
        <v>3.5</v>
      </c>
      <c r="AE36" s="2">
        <v>10</v>
      </c>
      <c r="AF36" s="2">
        <f t="shared" si="3"/>
        <v>35</v>
      </c>
      <c r="AG36" t="s">
        <v>33</v>
      </c>
      <c r="AI36">
        <v>539</v>
      </c>
      <c r="AJ36">
        <v>646.79999999999995</v>
      </c>
      <c r="AK36">
        <f>(T36-AJ36)*AE36</f>
        <v>1032.0000000000005</v>
      </c>
      <c r="AL36">
        <v>750</v>
      </c>
      <c r="AN36" t="str">
        <f t="shared" si="1"/>
        <v/>
      </c>
      <c r="AP36">
        <f t="shared" si="2"/>
        <v>646.79999999999995</v>
      </c>
    </row>
    <row r="37" spans="1:42" x14ac:dyDescent="0.55000000000000004">
      <c r="A37">
        <v>37</v>
      </c>
      <c r="B37" s="2" t="s">
        <v>8</v>
      </c>
      <c r="C37" s="2"/>
      <c r="D37" s="2"/>
      <c r="E37" s="2" t="s">
        <v>277</v>
      </c>
      <c r="F37" s="2" t="s">
        <v>7</v>
      </c>
      <c r="T37" s="5">
        <v>1250</v>
      </c>
      <c r="W37" s="3"/>
      <c r="X37">
        <v>1</v>
      </c>
      <c r="Y37">
        <v>5.5</v>
      </c>
      <c r="Z37">
        <v>847</v>
      </c>
      <c r="AA37">
        <v>169.39999999999998</v>
      </c>
      <c r="AB37">
        <v>1016.4</v>
      </c>
      <c r="AC37" s="11">
        <v>633.6</v>
      </c>
      <c r="AD37">
        <v>5.5</v>
      </c>
      <c r="AE37" s="2">
        <v>10</v>
      </c>
      <c r="AF37" s="2">
        <f t="shared" si="3"/>
        <v>55</v>
      </c>
      <c r="AG37" t="s">
        <v>33</v>
      </c>
      <c r="AI37">
        <v>847</v>
      </c>
      <c r="AJ37">
        <v>1016.4</v>
      </c>
      <c r="AK37">
        <f>(T37-AJ37)*AE37</f>
        <v>2336</v>
      </c>
      <c r="AL37">
        <v>1250</v>
      </c>
      <c r="AN37" t="str">
        <f t="shared" si="1"/>
        <v/>
      </c>
      <c r="AP37">
        <f t="shared" si="2"/>
        <v>1016.4</v>
      </c>
    </row>
    <row r="38" spans="1:42" x14ac:dyDescent="0.55000000000000004">
      <c r="A38">
        <v>38</v>
      </c>
      <c r="B38" s="2" t="s">
        <v>9</v>
      </c>
      <c r="C38" s="2"/>
      <c r="D38" s="2"/>
      <c r="E38" s="2" t="s">
        <v>278</v>
      </c>
      <c r="F38" s="2" t="s">
        <v>7</v>
      </c>
      <c r="T38" s="5">
        <v>900</v>
      </c>
      <c r="W38" s="3"/>
      <c r="X38">
        <v>1</v>
      </c>
      <c r="Y38">
        <v>3.5</v>
      </c>
      <c r="Z38">
        <v>539</v>
      </c>
      <c r="AA38">
        <v>107.79999999999995</v>
      </c>
      <c r="AB38">
        <v>646.79999999999995</v>
      </c>
      <c r="AC38" s="11">
        <v>403.20000000000005</v>
      </c>
      <c r="AD38">
        <v>3.5</v>
      </c>
      <c r="AE38" s="2">
        <v>2</v>
      </c>
      <c r="AF38" s="2">
        <f t="shared" si="3"/>
        <v>7</v>
      </c>
      <c r="AG38" t="s">
        <v>33</v>
      </c>
      <c r="AI38">
        <v>539</v>
      </c>
      <c r="AJ38">
        <v>646.79999999999995</v>
      </c>
      <c r="AN38" t="str">
        <f t="shared" si="1"/>
        <v/>
      </c>
      <c r="AP38">
        <f t="shared" si="2"/>
        <v>646.79999999999995</v>
      </c>
    </row>
    <row r="39" spans="1:42" x14ac:dyDescent="0.55000000000000004">
      <c r="A39">
        <v>39</v>
      </c>
      <c r="B39" s="2" t="s">
        <v>48</v>
      </c>
      <c r="C39" s="2"/>
      <c r="D39" s="2"/>
      <c r="E39" s="2" t="s">
        <v>279</v>
      </c>
      <c r="F39" s="2" t="s">
        <v>49</v>
      </c>
      <c r="T39" s="5">
        <v>2900</v>
      </c>
      <c r="W39" s="3"/>
      <c r="X39">
        <v>1</v>
      </c>
      <c r="Y39">
        <v>5</v>
      </c>
      <c r="Z39">
        <v>770</v>
      </c>
      <c r="AA39">
        <v>154</v>
      </c>
      <c r="AB39">
        <v>924</v>
      </c>
      <c r="AC39" s="11">
        <v>1976</v>
      </c>
      <c r="AD39">
        <v>5</v>
      </c>
      <c r="AE39" s="2">
        <v>1</v>
      </c>
      <c r="AF39" s="2">
        <f t="shared" si="3"/>
        <v>5</v>
      </c>
      <c r="AG39" t="s">
        <v>33</v>
      </c>
      <c r="AH39">
        <v>1950</v>
      </c>
      <c r="AI39">
        <v>770</v>
      </c>
      <c r="AJ39">
        <v>924</v>
      </c>
      <c r="AN39" t="str">
        <f t="shared" si="1"/>
        <v/>
      </c>
      <c r="AP39">
        <f t="shared" si="2"/>
        <v>924</v>
      </c>
    </row>
    <row r="40" spans="1:42" x14ac:dyDescent="0.55000000000000004">
      <c r="A40">
        <v>40</v>
      </c>
      <c r="B40" s="2" t="s">
        <v>51</v>
      </c>
      <c r="C40" s="2"/>
      <c r="D40" s="2"/>
      <c r="E40" s="2" t="s">
        <v>280</v>
      </c>
      <c r="F40" s="2" t="s">
        <v>49</v>
      </c>
      <c r="T40" s="5">
        <v>2900</v>
      </c>
      <c r="W40" s="3"/>
      <c r="X40">
        <v>1</v>
      </c>
      <c r="Y40">
        <v>5</v>
      </c>
      <c r="Z40">
        <v>770</v>
      </c>
      <c r="AA40">
        <v>154</v>
      </c>
      <c r="AB40">
        <v>924</v>
      </c>
      <c r="AC40" s="11">
        <v>1976</v>
      </c>
      <c r="AD40">
        <v>5</v>
      </c>
      <c r="AE40" s="2">
        <v>1</v>
      </c>
      <c r="AF40" s="2">
        <f t="shared" si="3"/>
        <v>5</v>
      </c>
      <c r="AG40" t="s">
        <v>33</v>
      </c>
      <c r="AH40">
        <v>1950</v>
      </c>
      <c r="AI40">
        <v>770</v>
      </c>
      <c r="AJ40">
        <v>924</v>
      </c>
      <c r="AN40" t="str">
        <f t="shared" si="1"/>
        <v/>
      </c>
      <c r="AP40">
        <f t="shared" si="2"/>
        <v>924</v>
      </c>
    </row>
    <row r="41" spans="1:42" x14ac:dyDescent="0.55000000000000004">
      <c r="A41">
        <v>41</v>
      </c>
      <c r="B41" s="2" t="s">
        <v>52</v>
      </c>
      <c r="C41" s="2"/>
      <c r="D41" s="2"/>
      <c r="E41" s="2" t="s">
        <v>281</v>
      </c>
      <c r="F41" s="2" t="s">
        <v>58</v>
      </c>
      <c r="T41" s="5">
        <v>2900</v>
      </c>
      <c r="W41" s="3"/>
      <c r="X41">
        <v>1</v>
      </c>
      <c r="Y41">
        <v>5</v>
      </c>
      <c r="Z41">
        <v>770</v>
      </c>
      <c r="AA41">
        <v>154</v>
      </c>
      <c r="AB41">
        <v>924</v>
      </c>
      <c r="AC41" s="11">
        <v>1976</v>
      </c>
      <c r="AD41">
        <v>5</v>
      </c>
      <c r="AE41" s="2">
        <v>1</v>
      </c>
      <c r="AF41" s="2">
        <f t="shared" si="3"/>
        <v>5</v>
      </c>
      <c r="AG41" t="s">
        <v>33</v>
      </c>
      <c r="AH41">
        <v>1950</v>
      </c>
      <c r="AI41">
        <v>770</v>
      </c>
      <c r="AJ41">
        <v>924</v>
      </c>
      <c r="AN41" t="str">
        <f t="shared" si="1"/>
        <v/>
      </c>
      <c r="AP41">
        <f t="shared" si="2"/>
        <v>924</v>
      </c>
    </row>
    <row r="42" spans="1:42" x14ac:dyDescent="0.55000000000000004">
      <c r="A42">
        <v>42</v>
      </c>
      <c r="B42" s="2" t="s">
        <v>53</v>
      </c>
      <c r="C42" s="2"/>
      <c r="D42" s="2"/>
      <c r="E42" s="2" t="s">
        <v>282</v>
      </c>
      <c r="F42" s="2" t="s">
        <v>59</v>
      </c>
      <c r="T42" s="5">
        <v>2300</v>
      </c>
      <c r="W42" s="3"/>
      <c r="X42">
        <v>1</v>
      </c>
      <c r="Y42">
        <v>5</v>
      </c>
      <c r="Z42">
        <v>770</v>
      </c>
      <c r="AA42">
        <v>154</v>
      </c>
      <c r="AB42">
        <v>924</v>
      </c>
      <c r="AC42" s="11">
        <v>1976</v>
      </c>
      <c r="AD42">
        <v>5</v>
      </c>
      <c r="AE42" s="2">
        <v>1</v>
      </c>
      <c r="AF42" s="2">
        <f t="shared" si="3"/>
        <v>5</v>
      </c>
      <c r="AG42" t="s">
        <v>33</v>
      </c>
      <c r="AH42">
        <v>1950</v>
      </c>
      <c r="AI42">
        <v>770</v>
      </c>
      <c r="AJ42">
        <v>924</v>
      </c>
      <c r="AN42" t="str">
        <f t="shared" si="1"/>
        <v/>
      </c>
      <c r="AP42">
        <f t="shared" si="2"/>
        <v>924</v>
      </c>
    </row>
    <row r="43" spans="1:42" x14ac:dyDescent="0.55000000000000004">
      <c r="A43">
        <v>43</v>
      </c>
      <c r="B43" s="2" t="s">
        <v>71</v>
      </c>
      <c r="C43" s="2"/>
      <c r="D43" s="2"/>
      <c r="E43" s="2" t="s">
        <v>283</v>
      </c>
      <c r="F43" s="2" t="s">
        <v>58</v>
      </c>
      <c r="P43" s="3"/>
      <c r="T43" s="5">
        <v>1100</v>
      </c>
      <c r="V43" s="3"/>
      <c r="W43" s="3"/>
      <c r="X43">
        <v>1</v>
      </c>
      <c r="Y43">
        <v>3.3</v>
      </c>
      <c r="Z43">
        <v>508.2</v>
      </c>
      <c r="AA43">
        <v>101.63999999999993</v>
      </c>
      <c r="AB43">
        <v>609.83999999999992</v>
      </c>
      <c r="AC43" s="11">
        <v>490.16000000000008</v>
      </c>
      <c r="AD43">
        <v>3.3</v>
      </c>
      <c r="AE43" s="2">
        <v>3</v>
      </c>
      <c r="AF43" s="2">
        <f t="shared" si="3"/>
        <v>9.8999999999999986</v>
      </c>
      <c r="AG43" t="s">
        <v>75</v>
      </c>
      <c r="AH43">
        <v>1950</v>
      </c>
      <c r="AI43">
        <v>508.2</v>
      </c>
      <c r="AJ43">
        <v>609.83999999999992</v>
      </c>
      <c r="AN43" t="str">
        <f t="shared" si="1"/>
        <v/>
      </c>
      <c r="AP43">
        <f t="shared" si="2"/>
        <v>609.83999999999992</v>
      </c>
    </row>
    <row r="44" spans="1:42" x14ac:dyDescent="0.55000000000000004">
      <c r="A44">
        <v>13</v>
      </c>
      <c r="B44" s="2" t="s">
        <v>97</v>
      </c>
      <c r="C44" s="2" t="s">
        <v>341</v>
      </c>
      <c r="D44" s="2" t="s">
        <v>342</v>
      </c>
      <c r="E44" s="2" t="s">
        <v>284</v>
      </c>
      <c r="F44" s="2" t="s">
        <v>375</v>
      </c>
      <c r="O44" s="4"/>
      <c r="T44" s="4">
        <v>3000</v>
      </c>
      <c r="U44" s="3"/>
      <c r="V44" s="3"/>
      <c r="W44" s="3"/>
      <c r="X44">
        <v>1</v>
      </c>
      <c r="Y44">
        <v>1</v>
      </c>
      <c r="Z44">
        <v>154</v>
      </c>
      <c r="AA44">
        <v>30.799999999999983</v>
      </c>
      <c r="AB44">
        <v>184.79999999999998</v>
      </c>
      <c r="AC44" s="11">
        <v>2315.1999999999998</v>
      </c>
      <c r="AD44">
        <v>1</v>
      </c>
      <c r="AE44" s="2">
        <v>1</v>
      </c>
      <c r="AF44" s="2">
        <f t="shared" si="3"/>
        <v>1</v>
      </c>
      <c r="AG44" t="s">
        <v>101</v>
      </c>
      <c r="AH44">
        <v>1990</v>
      </c>
      <c r="AI44">
        <v>154</v>
      </c>
      <c r="AJ44">
        <v>184.79999999999998</v>
      </c>
      <c r="AN44" t="str">
        <f t="shared" si="1"/>
        <v/>
      </c>
      <c r="AP44">
        <f t="shared" si="2"/>
        <v>184.79999999999998</v>
      </c>
    </row>
    <row r="45" spans="1:42" x14ac:dyDescent="0.55000000000000004">
      <c r="A45">
        <v>11</v>
      </c>
      <c r="B45" s="2" t="s">
        <v>95</v>
      </c>
      <c r="C45" s="2" t="s">
        <v>341</v>
      </c>
      <c r="D45" s="2" t="s">
        <v>342</v>
      </c>
      <c r="E45" s="2" t="s">
        <v>340</v>
      </c>
      <c r="F45" s="2" t="s">
        <v>343</v>
      </c>
      <c r="H45" t="s">
        <v>344</v>
      </c>
      <c r="O45" s="4"/>
      <c r="T45" s="4">
        <v>2200</v>
      </c>
      <c r="W45" s="3"/>
      <c r="X45">
        <v>1</v>
      </c>
      <c r="Y45">
        <v>2</v>
      </c>
      <c r="Z45">
        <v>308</v>
      </c>
      <c r="AA45">
        <v>61.599999999999966</v>
      </c>
      <c r="AB45">
        <v>369.59999999999997</v>
      </c>
      <c r="AC45" s="11">
        <v>1830.4</v>
      </c>
      <c r="AD45">
        <v>2</v>
      </c>
      <c r="AE45" s="2">
        <v>1</v>
      </c>
      <c r="AF45" s="2">
        <f t="shared" si="3"/>
        <v>2</v>
      </c>
      <c r="AG45" t="s">
        <v>101</v>
      </c>
      <c r="AH45">
        <v>1960</v>
      </c>
      <c r="AI45">
        <v>308</v>
      </c>
      <c r="AJ45">
        <v>369.59999999999997</v>
      </c>
      <c r="AM45">
        <v>2200</v>
      </c>
      <c r="AN45">
        <f t="shared" si="1"/>
        <v>369.59999999999997</v>
      </c>
      <c r="AO45">
        <f>AM45-AN45</f>
        <v>1830.4</v>
      </c>
      <c r="AP45">
        <f t="shared" si="2"/>
        <v>0</v>
      </c>
    </row>
    <row r="46" spans="1:42" x14ac:dyDescent="0.55000000000000004">
      <c r="A46" t="s">
        <v>402</v>
      </c>
      <c r="B46" s="2"/>
      <c r="C46" s="2" t="s">
        <v>341</v>
      </c>
      <c r="D46" s="2" t="s">
        <v>342</v>
      </c>
      <c r="E46" s="2" t="s">
        <v>404</v>
      </c>
      <c r="F46" s="2" t="s">
        <v>407</v>
      </c>
      <c r="O46" s="4"/>
      <c r="T46" s="4">
        <v>4800</v>
      </c>
      <c r="W46" s="3"/>
      <c r="AC46" s="11"/>
      <c r="AE46" s="2"/>
      <c r="AF46" s="2"/>
      <c r="AN46" t="str">
        <f t="shared" si="1"/>
        <v/>
      </c>
      <c r="AP46">
        <f t="shared" si="2"/>
        <v>0</v>
      </c>
    </row>
    <row r="47" spans="1:42" x14ac:dyDescent="0.55000000000000004">
      <c r="A47" t="s">
        <v>402</v>
      </c>
      <c r="B47" s="2"/>
      <c r="C47" s="2" t="s">
        <v>341</v>
      </c>
      <c r="D47" s="2" t="s">
        <v>342</v>
      </c>
      <c r="E47" s="2" t="s">
        <v>405</v>
      </c>
      <c r="F47" s="2" t="s">
        <v>408</v>
      </c>
      <c r="O47" s="4"/>
      <c r="T47" s="4">
        <v>4800</v>
      </c>
      <c r="W47" s="3"/>
      <c r="AC47" s="11"/>
      <c r="AE47" s="2"/>
      <c r="AF47" s="2"/>
      <c r="AN47" t="str">
        <f t="shared" si="1"/>
        <v/>
      </c>
      <c r="AP47">
        <f t="shared" si="2"/>
        <v>0</v>
      </c>
    </row>
    <row r="48" spans="1:42" x14ac:dyDescent="0.55000000000000004">
      <c r="A48" t="s">
        <v>402</v>
      </c>
      <c r="B48" s="2"/>
      <c r="C48" s="2" t="s">
        <v>341</v>
      </c>
      <c r="D48" s="2" t="s">
        <v>342</v>
      </c>
      <c r="E48" s="2" t="s">
        <v>406</v>
      </c>
      <c r="F48" s="2" t="s">
        <v>409</v>
      </c>
      <c r="O48" s="4"/>
      <c r="T48" s="4">
        <v>22000</v>
      </c>
      <c r="W48" s="3"/>
      <c r="AC48" s="11"/>
      <c r="AE48" s="2"/>
      <c r="AF48" s="2"/>
      <c r="AN48" t="str">
        <f t="shared" si="1"/>
        <v/>
      </c>
      <c r="AP48">
        <f t="shared" si="2"/>
        <v>0</v>
      </c>
    </row>
    <row r="49" spans="1:44" x14ac:dyDescent="0.55000000000000004">
      <c r="A49">
        <v>44</v>
      </c>
      <c r="B49" s="2" t="s">
        <v>19</v>
      </c>
      <c r="C49" t="s">
        <v>341</v>
      </c>
      <c r="D49" t="s">
        <v>358</v>
      </c>
      <c r="E49" s="2" t="s">
        <v>285</v>
      </c>
      <c r="F49" s="2" t="s">
        <v>515</v>
      </c>
      <c r="T49" s="5">
        <v>1950</v>
      </c>
      <c r="U49" s="3"/>
      <c r="V49" s="3"/>
      <c r="W49" s="3"/>
      <c r="X49">
        <v>1</v>
      </c>
      <c r="Y49">
        <v>6</v>
      </c>
      <c r="Z49">
        <v>924</v>
      </c>
      <c r="AA49">
        <v>184.79999999999995</v>
      </c>
      <c r="AB49">
        <f>(Z49+AA49)*AE49</f>
        <v>5544</v>
      </c>
      <c r="AC49" s="11">
        <v>841.2</v>
      </c>
      <c r="AD49">
        <v>6</v>
      </c>
      <c r="AE49" s="2">
        <v>5</v>
      </c>
      <c r="AF49" s="2">
        <f>AD49*AE49</f>
        <v>30</v>
      </c>
      <c r="AI49">
        <v>924</v>
      </c>
      <c r="AJ49">
        <v>1108.8</v>
      </c>
      <c r="AL49">
        <v>4500</v>
      </c>
      <c r="AM49">
        <f>AL49*0.95</f>
        <v>4275</v>
      </c>
      <c r="AN49">
        <f t="shared" si="1"/>
        <v>5544</v>
      </c>
      <c r="AO49">
        <f>AM49-AN49</f>
        <v>-1269</v>
      </c>
      <c r="AP49">
        <f t="shared" si="2"/>
        <v>0</v>
      </c>
    </row>
    <row r="50" spans="1:44" x14ac:dyDescent="0.55000000000000004">
      <c r="A50">
        <v>45</v>
      </c>
      <c r="B50" s="2"/>
      <c r="C50" t="s">
        <v>341</v>
      </c>
      <c r="D50" t="s">
        <v>358</v>
      </c>
      <c r="E50" s="2" t="s">
        <v>286</v>
      </c>
      <c r="F50" s="2"/>
      <c r="T50" s="5"/>
      <c r="U50" s="3"/>
      <c r="V50" s="3"/>
      <c r="W50" s="3"/>
      <c r="AC50" s="11"/>
      <c r="AE50" s="2"/>
      <c r="AF50" s="2"/>
      <c r="AN50" t="str">
        <f t="shared" si="1"/>
        <v/>
      </c>
      <c r="AP50">
        <f t="shared" si="2"/>
        <v>0</v>
      </c>
    </row>
    <row r="51" spans="1:44" x14ac:dyDescent="0.55000000000000004">
      <c r="A51">
        <v>46</v>
      </c>
      <c r="B51" s="2"/>
      <c r="C51" t="s">
        <v>341</v>
      </c>
      <c r="D51" t="s">
        <v>358</v>
      </c>
      <c r="E51" s="2" t="s">
        <v>287</v>
      </c>
      <c r="F51" s="2"/>
      <c r="T51" s="5"/>
      <c r="U51" s="3"/>
      <c r="V51" s="3"/>
      <c r="W51" s="3"/>
      <c r="AC51" s="11"/>
      <c r="AE51" s="2"/>
      <c r="AF51" s="2"/>
      <c r="AN51" t="str">
        <f t="shared" si="1"/>
        <v/>
      </c>
      <c r="AP51">
        <f t="shared" si="2"/>
        <v>0</v>
      </c>
    </row>
    <row r="52" spans="1:44" x14ac:dyDescent="0.55000000000000004">
      <c r="A52">
        <v>54</v>
      </c>
      <c r="B52" s="2" t="s">
        <v>67</v>
      </c>
      <c r="E52" s="2" t="s">
        <v>287</v>
      </c>
      <c r="F52" s="2" t="s">
        <v>465</v>
      </c>
      <c r="T52" s="5">
        <v>2500</v>
      </c>
      <c r="W52" s="3"/>
      <c r="X52">
        <v>1</v>
      </c>
      <c r="Y52">
        <v>4.2</v>
      </c>
      <c r="Z52">
        <v>646.80000000000007</v>
      </c>
      <c r="AA52">
        <v>129.36000000000001</v>
      </c>
      <c r="AB52">
        <v>776.16000000000008</v>
      </c>
      <c r="AC52" s="11">
        <v>2023.84</v>
      </c>
      <c r="AD52">
        <v>4.2</v>
      </c>
      <c r="AE52" s="2">
        <v>6</v>
      </c>
      <c r="AF52" s="2">
        <f>AD52*AE52</f>
        <v>25.200000000000003</v>
      </c>
      <c r="AG52" t="s">
        <v>69</v>
      </c>
      <c r="AH52">
        <v>1960</v>
      </c>
      <c r="AI52">
        <v>646.80000000000007</v>
      </c>
      <c r="AJ52">
        <v>776.16000000000008</v>
      </c>
      <c r="AM52">
        <v>16300</v>
      </c>
      <c r="AN52">
        <f>IF(AM52="","",AB52)*6</f>
        <v>4656.9600000000009</v>
      </c>
      <c r="AO52">
        <f>AM52-AN52</f>
        <v>11643.039999999999</v>
      </c>
      <c r="AP52">
        <f t="shared" si="2"/>
        <v>0</v>
      </c>
      <c r="AQ52">
        <f>AO52</f>
        <v>11643.039999999999</v>
      </c>
      <c r="AR52" s="24">
        <v>43525</v>
      </c>
    </row>
    <row r="53" spans="1:44" x14ac:dyDescent="0.55000000000000004">
      <c r="A53">
        <v>47</v>
      </c>
      <c r="B53" s="2"/>
      <c r="C53" t="s">
        <v>341</v>
      </c>
      <c r="D53" t="s">
        <v>358</v>
      </c>
      <c r="E53" s="2" t="s">
        <v>350</v>
      </c>
      <c r="F53" s="2"/>
      <c r="T53" s="5"/>
      <c r="U53" s="3"/>
      <c r="V53" s="3"/>
      <c r="W53" s="3"/>
      <c r="AC53" s="11"/>
      <c r="AE53" s="2"/>
      <c r="AF53" s="2"/>
      <c r="AN53" t="str">
        <f t="shared" si="1"/>
        <v/>
      </c>
      <c r="AP53">
        <f t="shared" si="2"/>
        <v>0</v>
      </c>
    </row>
    <row r="54" spans="1:44" x14ac:dyDescent="0.55000000000000004">
      <c r="A54">
        <v>48</v>
      </c>
      <c r="B54" s="2"/>
      <c r="C54" t="s">
        <v>341</v>
      </c>
      <c r="D54" t="s">
        <v>358</v>
      </c>
      <c r="E54" s="2" t="s">
        <v>351</v>
      </c>
      <c r="F54" s="2"/>
      <c r="T54" s="5"/>
      <c r="U54" s="3"/>
      <c r="V54" s="3"/>
      <c r="W54" s="3"/>
      <c r="AC54" s="11"/>
      <c r="AE54" s="2"/>
      <c r="AF54" s="2"/>
      <c r="AN54" t="str">
        <f t="shared" si="1"/>
        <v/>
      </c>
      <c r="AP54">
        <f t="shared" si="2"/>
        <v>0</v>
      </c>
    </row>
    <row r="55" spans="1:44" x14ac:dyDescent="0.55000000000000004">
      <c r="A55">
        <v>49</v>
      </c>
      <c r="B55" s="2" t="s">
        <v>139</v>
      </c>
      <c r="C55" t="s">
        <v>341</v>
      </c>
      <c r="D55" t="s">
        <v>358</v>
      </c>
      <c r="E55" s="2" t="s">
        <v>352</v>
      </c>
      <c r="F55" s="2" t="s">
        <v>360</v>
      </c>
      <c r="T55" s="4">
        <v>3050</v>
      </c>
      <c r="U55" s="3"/>
      <c r="V55" s="3"/>
      <c r="W55" s="3"/>
      <c r="X55">
        <v>1</v>
      </c>
      <c r="Y55">
        <v>6</v>
      </c>
      <c r="Z55">
        <v>924</v>
      </c>
      <c r="AA55">
        <v>184.79999999999995</v>
      </c>
      <c r="AB55">
        <v>1108.8</v>
      </c>
      <c r="AC55" s="11">
        <f>T55-AB55</f>
        <v>1941.2</v>
      </c>
      <c r="AD55">
        <v>6</v>
      </c>
      <c r="AE55" s="2">
        <v>5</v>
      </c>
      <c r="AF55" s="2">
        <f>AD55*AE55</f>
        <v>30</v>
      </c>
      <c r="AI55">
        <v>924</v>
      </c>
      <c r="AJ55">
        <v>1108.8</v>
      </c>
      <c r="AN55" t="str">
        <f t="shared" si="1"/>
        <v/>
      </c>
      <c r="AP55">
        <f t="shared" si="2"/>
        <v>1108.8</v>
      </c>
    </row>
    <row r="56" spans="1:44" x14ac:dyDescent="0.55000000000000004">
      <c r="A56">
        <v>50</v>
      </c>
      <c r="B56" s="2"/>
      <c r="C56" t="s">
        <v>341</v>
      </c>
      <c r="D56" t="s">
        <v>358</v>
      </c>
      <c r="E56" s="2" t="s">
        <v>353</v>
      </c>
      <c r="F56" s="2" t="s">
        <v>362</v>
      </c>
      <c r="T56" s="4">
        <v>3050</v>
      </c>
      <c r="U56" s="3"/>
      <c r="V56" s="3"/>
      <c r="W56" s="3"/>
      <c r="AC56" s="11"/>
      <c r="AE56" s="2"/>
      <c r="AF56" s="2"/>
      <c r="AN56" t="str">
        <f t="shared" si="1"/>
        <v/>
      </c>
      <c r="AP56">
        <f t="shared" si="2"/>
        <v>0</v>
      </c>
    </row>
    <row r="57" spans="1:44" x14ac:dyDescent="0.55000000000000004">
      <c r="A57">
        <v>51</v>
      </c>
      <c r="B57" s="2"/>
      <c r="C57" t="s">
        <v>341</v>
      </c>
      <c r="D57" t="s">
        <v>358</v>
      </c>
      <c r="E57" s="2" t="s">
        <v>354</v>
      </c>
      <c r="F57" s="2" t="s">
        <v>379</v>
      </c>
      <c r="T57" s="4">
        <v>2700</v>
      </c>
      <c r="U57" s="3"/>
      <c r="V57" s="3"/>
      <c r="W57" s="3"/>
      <c r="AC57" s="11"/>
      <c r="AE57" s="2"/>
      <c r="AF57" s="2"/>
      <c r="AN57" t="str">
        <f t="shared" si="1"/>
        <v/>
      </c>
      <c r="AP57">
        <f t="shared" si="2"/>
        <v>0</v>
      </c>
    </row>
    <row r="58" spans="1:44" x14ac:dyDescent="0.55000000000000004">
      <c r="A58">
        <v>52</v>
      </c>
      <c r="B58" s="2"/>
      <c r="C58" s="2" t="s">
        <v>341</v>
      </c>
      <c r="D58" s="2" t="s">
        <v>358</v>
      </c>
      <c r="E58" s="2" t="s">
        <v>355</v>
      </c>
      <c r="F58" s="2" t="s">
        <v>380</v>
      </c>
      <c r="T58" s="4">
        <v>2700</v>
      </c>
      <c r="U58" s="3"/>
      <c r="V58" s="3"/>
      <c r="W58" s="3"/>
      <c r="AC58" s="11"/>
      <c r="AE58" s="2"/>
      <c r="AF58" s="2"/>
      <c r="AN58" t="str">
        <f t="shared" si="1"/>
        <v/>
      </c>
      <c r="AP58">
        <f t="shared" si="2"/>
        <v>0</v>
      </c>
    </row>
    <row r="59" spans="1:44" x14ac:dyDescent="0.55000000000000004">
      <c r="A59">
        <v>53</v>
      </c>
      <c r="B59" s="2"/>
      <c r="C59" s="2"/>
      <c r="D59" s="2"/>
      <c r="E59" s="2" t="s">
        <v>356</v>
      </c>
      <c r="F59" s="2" t="s">
        <v>357</v>
      </c>
      <c r="T59" s="5"/>
      <c r="U59" s="3"/>
      <c r="V59" s="3"/>
      <c r="W59" s="3"/>
      <c r="AC59" s="11"/>
      <c r="AE59" s="2"/>
      <c r="AF59" s="2"/>
      <c r="AN59" t="str">
        <f t="shared" si="1"/>
        <v/>
      </c>
      <c r="AP59">
        <f t="shared" si="2"/>
        <v>0</v>
      </c>
    </row>
    <row r="60" spans="1:44" x14ac:dyDescent="0.55000000000000004">
      <c r="A60">
        <v>55</v>
      </c>
      <c r="B60" s="2" t="s">
        <v>41</v>
      </c>
      <c r="C60" s="2"/>
      <c r="D60" s="2"/>
      <c r="E60" s="2" t="s">
        <v>288</v>
      </c>
      <c r="F60" s="2" t="s">
        <v>42</v>
      </c>
      <c r="T60" s="5">
        <v>32000</v>
      </c>
      <c r="W60" s="3"/>
      <c r="X60">
        <v>1</v>
      </c>
      <c r="Y60">
        <v>80</v>
      </c>
      <c r="Z60">
        <v>12320</v>
      </c>
      <c r="AA60">
        <v>2464</v>
      </c>
      <c r="AB60">
        <v>14784</v>
      </c>
      <c r="AC60" s="11">
        <v>17216</v>
      </c>
      <c r="AD60">
        <v>80</v>
      </c>
      <c r="AE60" s="2">
        <v>1</v>
      </c>
      <c r="AF60" s="2">
        <f>AD60*AE60</f>
        <v>80</v>
      </c>
      <c r="AG60" t="s">
        <v>47</v>
      </c>
      <c r="AH60">
        <v>1940</v>
      </c>
      <c r="AI60">
        <v>12320</v>
      </c>
      <c r="AJ60">
        <v>14784</v>
      </c>
      <c r="AN60" t="str">
        <f t="shared" si="1"/>
        <v/>
      </c>
      <c r="AP60">
        <f t="shared" si="2"/>
        <v>14784</v>
      </c>
    </row>
    <row r="61" spans="1:44" x14ac:dyDescent="0.55000000000000004">
      <c r="A61">
        <v>56</v>
      </c>
      <c r="B61" s="2" t="s">
        <v>44</v>
      </c>
      <c r="C61" s="2"/>
      <c r="D61" s="2"/>
      <c r="E61" s="2" t="s">
        <v>289</v>
      </c>
      <c r="F61" s="2" t="s">
        <v>491</v>
      </c>
      <c r="P61" s="3"/>
      <c r="S61" s="3"/>
      <c r="T61" s="5">
        <v>20000</v>
      </c>
      <c r="V61" s="3"/>
      <c r="W61" s="3"/>
      <c r="X61">
        <v>1</v>
      </c>
      <c r="Y61">
        <v>55</v>
      </c>
      <c r="Z61">
        <v>8470</v>
      </c>
      <c r="AA61">
        <v>1694</v>
      </c>
      <c r="AB61">
        <v>10164</v>
      </c>
      <c r="AC61" s="11">
        <v>9836</v>
      </c>
      <c r="AD61">
        <v>55</v>
      </c>
      <c r="AE61" s="2">
        <v>1</v>
      </c>
      <c r="AF61" s="2">
        <f>AD61*AE61</f>
        <v>55</v>
      </c>
      <c r="AG61" t="s">
        <v>47</v>
      </c>
      <c r="AH61">
        <v>1940</v>
      </c>
      <c r="AI61">
        <v>8470</v>
      </c>
      <c r="AJ61">
        <v>10164</v>
      </c>
      <c r="AN61" t="str">
        <f t="shared" si="1"/>
        <v/>
      </c>
      <c r="AP61">
        <f t="shared" si="2"/>
        <v>10164</v>
      </c>
    </row>
    <row r="62" spans="1:44" x14ac:dyDescent="0.55000000000000004">
      <c r="A62">
        <v>57</v>
      </c>
      <c r="B62" s="2" t="s">
        <v>45</v>
      </c>
      <c r="C62" s="2"/>
      <c r="D62" s="2"/>
      <c r="E62" s="2" t="s">
        <v>290</v>
      </c>
      <c r="F62" s="2" t="s">
        <v>490</v>
      </c>
      <c r="P62" s="3"/>
      <c r="S62" s="3"/>
      <c r="T62" s="5">
        <v>18000</v>
      </c>
      <c r="V62" s="3"/>
      <c r="W62" s="3"/>
      <c r="X62">
        <v>1</v>
      </c>
      <c r="Y62">
        <v>45</v>
      </c>
      <c r="Z62">
        <v>6930</v>
      </c>
      <c r="AA62">
        <v>1386</v>
      </c>
      <c r="AB62">
        <v>8316</v>
      </c>
      <c r="AC62" s="11">
        <v>9684</v>
      </c>
      <c r="AD62">
        <v>45</v>
      </c>
      <c r="AE62" s="2">
        <v>1</v>
      </c>
      <c r="AF62" s="2">
        <f>AD62*AE62</f>
        <v>45</v>
      </c>
      <c r="AG62" t="s">
        <v>47</v>
      </c>
      <c r="AH62">
        <v>1940</v>
      </c>
      <c r="AI62">
        <v>6930</v>
      </c>
      <c r="AJ62">
        <v>8316</v>
      </c>
      <c r="AN62" t="str">
        <f t="shared" si="1"/>
        <v/>
      </c>
      <c r="AP62">
        <f t="shared" si="2"/>
        <v>8316</v>
      </c>
    </row>
    <row r="63" spans="1:44" x14ac:dyDescent="0.55000000000000004">
      <c r="A63">
        <v>58</v>
      </c>
      <c r="B63" s="2" t="s">
        <v>46</v>
      </c>
      <c r="C63" s="2"/>
      <c r="D63" s="2"/>
      <c r="E63" s="2" t="s">
        <v>291</v>
      </c>
      <c r="F63" s="2" t="s">
        <v>18</v>
      </c>
      <c r="P63" s="3"/>
      <c r="S63" s="3"/>
      <c r="T63" s="5">
        <v>2800</v>
      </c>
      <c r="V63" s="3"/>
      <c r="W63" s="3"/>
      <c r="X63">
        <v>1</v>
      </c>
      <c r="Y63">
        <v>10</v>
      </c>
      <c r="Z63">
        <v>1540</v>
      </c>
      <c r="AA63">
        <v>308</v>
      </c>
      <c r="AB63">
        <v>1848</v>
      </c>
      <c r="AC63" s="11">
        <v>952</v>
      </c>
      <c r="AD63">
        <v>10</v>
      </c>
      <c r="AE63" s="2">
        <v>2</v>
      </c>
      <c r="AF63" s="2">
        <f>AD63*AE63</f>
        <v>20</v>
      </c>
      <c r="AG63" t="s">
        <v>40</v>
      </c>
      <c r="AH63">
        <v>1960</v>
      </c>
      <c r="AI63">
        <v>1540</v>
      </c>
      <c r="AJ63">
        <v>1848</v>
      </c>
      <c r="AN63" t="str">
        <f t="shared" si="1"/>
        <v/>
      </c>
      <c r="AP63">
        <f t="shared" si="2"/>
        <v>1848</v>
      </c>
    </row>
    <row r="64" spans="1:44" x14ac:dyDescent="0.55000000000000004">
      <c r="B64" s="2"/>
      <c r="C64" t="s">
        <v>411</v>
      </c>
      <c r="D64" t="s">
        <v>419</v>
      </c>
      <c r="E64" s="20" t="s">
        <v>420</v>
      </c>
      <c r="F64" s="2" t="s">
        <v>421</v>
      </c>
      <c r="P64" s="3"/>
      <c r="S64" s="3"/>
      <c r="T64" s="5">
        <v>27000</v>
      </c>
      <c r="U64" s="5">
        <v>27000</v>
      </c>
      <c r="V64" s="5">
        <v>27000</v>
      </c>
      <c r="W64" s="3">
        <v>5000</v>
      </c>
      <c r="AB64">
        <v>5000</v>
      </c>
      <c r="AC64" s="11">
        <f>T64-AB64</f>
        <v>22000</v>
      </c>
      <c r="AN64" t="str">
        <f t="shared" si="1"/>
        <v/>
      </c>
      <c r="AP64">
        <f t="shared" si="2"/>
        <v>5000</v>
      </c>
    </row>
    <row r="65" spans="1:44" x14ac:dyDescent="0.55000000000000004">
      <c r="B65" s="19" t="s">
        <v>410</v>
      </c>
      <c r="C65" t="s">
        <v>411</v>
      </c>
      <c r="D65" t="s">
        <v>412</v>
      </c>
      <c r="E65" s="20" t="s">
        <v>413</v>
      </c>
      <c r="F65" s="1" t="s">
        <v>414</v>
      </c>
      <c r="G65" s="1"/>
      <c r="O65"/>
      <c r="Q65"/>
      <c r="T65" s="3">
        <v>52000</v>
      </c>
      <c r="U65" s="3">
        <v>52000</v>
      </c>
      <c r="V65" s="3">
        <v>52000</v>
      </c>
      <c r="W65" s="1">
        <v>10000</v>
      </c>
      <c r="Y65" s="1"/>
      <c r="AA65" s="3"/>
      <c r="AB65" s="3">
        <v>10000</v>
      </c>
      <c r="AC65" s="11">
        <f>T65-AB65</f>
        <v>42000</v>
      </c>
      <c r="AN65" t="str">
        <f t="shared" si="1"/>
        <v/>
      </c>
      <c r="AP65">
        <f t="shared" si="2"/>
        <v>10000</v>
      </c>
    </row>
    <row r="66" spans="1:44" x14ac:dyDescent="0.55000000000000004">
      <c r="B66" s="2"/>
      <c r="C66" t="s">
        <v>411</v>
      </c>
      <c r="D66" t="s">
        <v>412</v>
      </c>
      <c r="E66" s="20" t="s">
        <v>415</v>
      </c>
      <c r="F66" s="1" t="s">
        <v>418</v>
      </c>
      <c r="P66" s="3"/>
      <c r="S66" s="3"/>
      <c r="T66" s="3">
        <v>52000</v>
      </c>
      <c r="U66" s="3">
        <v>52000</v>
      </c>
      <c r="V66" s="3">
        <v>52000</v>
      </c>
      <c r="W66" s="1">
        <v>10000</v>
      </c>
      <c r="AB66" s="3">
        <v>10000</v>
      </c>
      <c r="AC66" s="11">
        <f>T66-AB66</f>
        <v>42000</v>
      </c>
      <c r="AN66" t="str">
        <f t="shared" si="1"/>
        <v/>
      </c>
      <c r="AP66">
        <f t="shared" si="2"/>
        <v>10000</v>
      </c>
    </row>
    <row r="67" spans="1:44" x14ac:dyDescent="0.55000000000000004">
      <c r="B67" s="2"/>
      <c r="C67" t="s">
        <v>411</v>
      </c>
      <c r="D67" t="s">
        <v>412</v>
      </c>
      <c r="E67" s="20" t="s">
        <v>416</v>
      </c>
      <c r="F67" s="2" t="s">
        <v>417</v>
      </c>
      <c r="P67" s="3"/>
      <c r="S67" s="3"/>
      <c r="T67" s="5">
        <v>27000</v>
      </c>
      <c r="U67" s="5">
        <v>27000</v>
      </c>
      <c r="V67" s="3">
        <v>27000</v>
      </c>
      <c r="W67" s="3">
        <v>5000</v>
      </c>
      <c r="AB67">
        <v>5000</v>
      </c>
      <c r="AC67" s="11">
        <f>T67-AB67</f>
        <v>22000</v>
      </c>
      <c r="AN67" t="str">
        <f t="shared" ref="AN67:AN102" si="4">IF(AM67="","",AB67)</f>
        <v/>
      </c>
      <c r="AP67">
        <f t="shared" ref="AP67:AP102" si="5">IF(AM67="",AB67,0)</f>
        <v>5000</v>
      </c>
    </row>
    <row r="68" spans="1:44" x14ac:dyDescent="0.55000000000000004">
      <c r="A68">
        <v>59</v>
      </c>
      <c r="B68" s="2" t="s">
        <v>130</v>
      </c>
      <c r="E68" t="s">
        <v>292</v>
      </c>
      <c r="F68" t="s">
        <v>399</v>
      </c>
      <c r="P68" s="3"/>
      <c r="S68" s="3"/>
      <c r="T68" s="5">
        <v>3500</v>
      </c>
      <c r="V68" s="3"/>
      <c r="W68" s="3"/>
      <c r="X68">
        <v>1</v>
      </c>
      <c r="Y68">
        <v>5</v>
      </c>
      <c r="Z68">
        <v>770</v>
      </c>
      <c r="AA68">
        <v>154</v>
      </c>
      <c r="AB68">
        <v>924</v>
      </c>
      <c r="AC68" s="11">
        <v>1576</v>
      </c>
      <c r="AD68">
        <v>5</v>
      </c>
      <c r="AE68">
        <v>2</v>
      </c>
      <c r="AF68">
        <f>AD68*AE68</f>
        <v>10</v>
      </c>
      <c r="AH68">
        <v>2015</v>
      </c>
      <c r="AI68">
        <v>770</v>
      </c>
      <c r="AJ68">
        <v>924</v>
      </c>
      <c r="AN68" t="str">
        <f t="shared" si="4"/>
        <v/>
      </c>
      <c r="AP68">
        <f t="shared" si="5"/>
        <v>924</v>
      </c>
    </row>
    <row r="69" spans="1:44" x14ac:dyDescent="0.55000000000000004">
      <c r="A69">
        <v>60</v>
      </c>
      <c r="B69" s="2"/>
      <c r="E69" t="s">
        <v>398</v>
      </c>
      <c r="F69" t="s">
        <v>400</v>
      </c>
      <c r="P69" s="3"/>
      <c r="S69" s="3"/>
      <c r="T69" s="5">
        <v>3500</v>
      </c>
      <c r="V69" s="3"/>
      <c r="W69" s="3"/>
      <c r="AC69" s="11"/>
      <c r="AN69" t="str">
        <f t="shared" si="4"/>
        <v/>
      </c>
      <c r="AP69">
        <f t="shared" si="5"/>
        <v>0</v>
      </c>
    </row>
    <row r="70" spans="1:44" x14ac:dyDescent="0.55000000000000004">
      <c r="A70">
        <v>61</v>
      </c>
      <c r="B70" s="2" t="s">
        <v>22</v>
      </c>
      <c r="E70" t="s">
        <v>293</v>
      </c>
      <c r="F70" t="s">
        <v>467</v>
      </c>
      <c r="P70" s="3"/>
      <c r="S70" s="3"/>
      <c r="T70" s="5">
        <v>2000</v>
      </c>
      <c r="V70" s="3"/>
      <c r="W70" s="3"/>
      <c r="X70">
        <v>1</v>
      </c>
      <c r="Y70">
        <v>2</v>
      </c>
      <c r="Z70">
        <v>308</v>
      </c>
      <c r="AA70">
        <v>61.599999999999966</v>
      </c>
      <c r="AB70">
        <v>369.59999999999997</v>
      </c>
      <c r="AC70" s="11">
        <v>2130.4</v>
      </c>
      <c r="AD70">
        <v>2</v>
      </c>
      <c r="AE70">
        <v>1</v>
      </c>
      <c r="AF70">
        <f t="shared" ref="AF70:AF85" si="6">AD70*AE70</f>
        <v>2</v>
      </c>
      <c r="AI70">
        <v>308</v>
      </c>
      <c r="AJ70">
        <v>369.59999999999997</v>
      </c>
      <c r="AK70" s="11">
        <f>T70-AJ70</f>
        <v>1630.4</v>
      </c>
      <c r="AN70" t="str">
        <f t="shared" si="4"/>
        <v/>
      </c>
      <c r="AP70">
        <f t="shared" si="5"/>
        <v>369.59999999999997</v>
      </c>
    </row>
    <row r="71" spans="1:44" x14ac:dyDescent="0.55000000000000004">
      <c r="A71">
        <v>62</v>
      </c>
      <c r="B71" s="2" t="s">
        <v>23</v>
      </c>
      <c r="E71" t="s">
        <v>294</v>
      </c>
      <c r="F71" t="s">
        <v>468</v>
      </c>
      <c r="T71" s="5">
        <v>2500</v>
      </c>
      <c r="W71" s="3"/>
      <c r="X71">
        <v>1</v>
      </c>
      <c r="Y71">
        <v>4</v>
      </c>
      <c r="Z71">
        <v>616</v>
      </c>
      <c r="AA71">
        <v>123.19999999999993</v>
      </c>
      <c r="AB71">
        <v>739.19999999999993</v>
      </c>
      <c r="AC71" s="11">
        <v>2460.8000000000002</v>
      </c>
      <c r="AD71">
        <v>4</v>
      </c>
      <c r="AE71">
        <v>1</v>
      </c>
      <c r="AF71">
        <f t="shared" si="6"/>
        <v>4</v>
      </c>
      <c r="AI71">
        <v>616</v>
      </c>
      <c r="AJ71">
        <v>739.19999999999993</v>
      </c>
      <c r="AK71" s="11">
        <f>T71-AJ71</f>
        <v>1760.8000000000002</v>
      </c>
      <c r="AN71" t="str">
        <f t="shared" si="4"/>
        <v/>
      </c>
      <c r="AP71">
        <f t="shared" si="5"/>
        <v>739.19999999999993</v>
      </c>
    </row>
    <row r="72" spans="1:44" x14ac:dyDescent="0.55000000000000004">
      <c r="A72">
        <v>63</v>
      </c>
      <c r="B72" s="2" t="s">
        <v>87</v>
      </c>
      <c r="E72" t="s">
        <v>295</v>
      </c>
      <c r="F72" t="s">
        <v>469</v>
      </c>
      <c r="T72" s="5">
        <v>2800</v>
      </c>
      <c r="W72" s="3"/>
      <c r="X72">
        <v>1</v>
      </c>
      <c r="Y72">
        <v>12</v>
      </c>
      <c r="Z72">
        <v>1848</v>
      </c>
      <c r="AA72">
        <v>369.59999999999991</v>
      </c>
      <c r="AB72">
        <v>2217.6</v>
      </c>
      <c r="AC72" s="11">
        <v>1582.4</v>
      </c>
      <c r="AD72">
        <v>12</v>
      </c>
      <c r="AE72">
        <v>1</v>
      </c>
      <c r="AF72" s="2">
        <f t="shared" si="6"/>
        <v>12</v>
      </c>
      <c r="AG72" t="s">
        <v>33</v>
      </c>
      <c r="AH72">
        <v>1928</v>
      </c>
      <c r="AI72">
        <v>1848</v>
      </c>
      <c r="AJ72">
        <v>2217.6</v>
      </c>
      <c r="AK72" s="11">
        <f>T72-AJ72</f>
        <v>582.40000000000009</v>
      </c>
      <c r="AN72" t="str">
        <f t="shared" si="4"/>
        <v/>
      </c>
      <c r="AP72">
        <f t="shared" si="5"/>
        <v>2217.6</v>
      </c>
    </row>
    <row r="73" spans="1:44" x14ac:dyDescent="0.55000000000000004">
      <c r="A73">
        <v>64</v>
      </c>
      <c r="B73" s="2" t="s">
        <v>129</v>
      </c>
      <c r="E73" t="s">
        <v>296</v>
      </c>
      <c r="F73" t="s">
        <v>470</v>
      </c>
      <c r="T73" s="5">
        <v>2000</v>
      </c>
      <c r="W73" s="3"/>
      <c r="X73">
        <v>1</v>
      </c>
      <c r="Y73">
        <v>5</v>
      </c>
      <c r="Z73">
        <v>770</v>
      </c>
      <c r="AA73">
        <v>154</v>
      </c>
      <c r="AB73">
        <v>924</v>
      </c>
      <c r="AC73" s="11">
        <v>1276</v>
      </c>
      <c r="AD73">
        <v>5</v>
      </c>
      <c r="AE73">
        <v>1</v>
      </c>
      <c r="AF73" s="2">
        <f t="shared" si="6"/>
        <v>5</v>
      </c>
      <c r="AI73">
        <v>770</v>
      </c>
      <c r="AJ73">
        <v>924</v>
      </c>
      <c r="AK73" s="11">
        <f>T73-AJ73</f>
        <v>1076</v>
      </c>
      <c r="AN73" t="str">
        <f t="shared" si="4"/>
        <v/>
      </c>
      <c r="AP73">
        <f t="shared" si="5"/>
        <v>924</v>
      </c>
    </row>
    <row r="74" spans="1:44" x14ac:dyDescent="0.55000000000000004">
      <c r="A74">
        <v>65</v>
      </c>
      <c r="B74" s="2" t="s">
        <v>135</v>
      </c>
      <c r="E74" t="s">
        <v>297</v>
      </c>
      <c r="F74" t="s">
        <v>136</v>
      </c>
      <c r="T74" s="5">
        <v>21000</v>
      </c>
      <c r="W74" s="3"/>
      <c r="X74">
        <v>1</v>
      </c>
      <c r="Y74">
        <v>35</v>
      </c>
      <c r="Z74">
        <v>5390</v>
      </c>
      <c r="AA74">
        <v>1078</v>
      </c>
      <c r="AB74">
        <v>6468</v>
      </c>
      <c r="AC74" s="11">
        <v>14532</v>
      </c>
      <c r="AD74">
        <v>35</v>
      </c>
      <c r="AE74">
        <v>1</v>
      </c>
      <c r="AF74" s="2">
        <f t="shared" si="6"/>
        <v>35</v>
      </c>
      <c r="AH74">
        <v>2017</v>
      </c>
      <c r="AI74">
        <v>5390</v>
      </c>
      <c r="AJ74">
        <v>6468</v>
      </c>
      <c r="AM74">
        <v>7000</v>
      </c>
      <c r="AN74">
        <f t="shared" si="4"/>
        <v>6468</v>
      </c>
      <c r="AO74">
        <f>AM74-AN74</f>
        <v>532</v>
      </c>
      <c r="AP74">
        <f t="shared" si="5"/>
        <v>0</v>
      </c>
      <c r="AQ74">
        <f>AO74</f>
        <v>532</v>
      </c>
      <c r="AR74" s="24">
        <v>43525</v>
      </c>
    </row>
    <row r="75" spans="1:44" x14ac:dyDescent="0.55000000000000004">
      <c r="A75">
        <v>66</v>
      </c>
      <c r="B75" s="2" t="s">
        <v>120</v>
      </c>
      <c r="E75" t="s">
        <v>298</v>
      </c>
      <c r="F75" t="s">
        <v>123</v>
      </c>
      <c r="P75" s="3"/>
      <c r="S75" s="3"/>
      <c r="T75" s="5">
        <v>6000</v>
      </c>
      <c r="V75" s="3"/>
      <c r="W75" s="3"/>
      <c r="X75">
        <v>1</v>
      </c>
      <c r="Y75">
        <v>20</v>
      </c>
      <c r="Z75">
        <v>3080</v>
      </c>
      <c r="AA75">
        <v>616</v>
      </c>
      <c r="AB75">
        <v>3696</v>
      </c>
      <c r="AC75" s="11">
        <v>2304</v>
      </c>
      <c r="AD75">
        <v>20</v>
      </c>
      <c r="AE75">
        <v>1</v>
      </c>
      <c r="AF75" s="2">
        <f t="shared" si="6"/>
        <v>20</v>
      </c>
      <c r="AG75" t="s">
        <v>33</v>
      </c>
      <c r="AH75">
        <v>2019</v>
      </c>
      <c r="AI75">
        <v>3080</v>
      </c>
      <c r="AJ75">
        <v>3696</v>
      </c>
      <c r="AM75">
        <v>6000</v>
      </c>
      <c r="AN75">
        <f t="shared" si="4"/>
        <v>3696</v>
      </c>
      <c r="AO75">
        <f>AM75-AN75</f>
        <v>2304</v>
      </c>
      <c r="AP75">
        <f t="shared" si="5"/>
        <v>0</v>
      </c>
      <c r="AQ75">
        <f>AO75</f>
        <v>2304</v>
      </c>
      <c r="AR75" s="24">
        <v>43525</v>
      </c>
    </row>
    <row r="76" spans="1:44" x14ac:dyDescent="0.55000000000000004">
      <c r="A76">
        <v>67</v>
      </c>
      <c r="B76" s="2" t="s">
        <v>121</v>
      </c>
      <c r="E76" t="s">
        <v>299</v>
      </c>
      <c r="F76" t="s">
        <v>123</v>
      </c>
      <c r="P76" s="3"/>
      <c r="S76" s="3"/>
      <c r="T76" s="5">
        <v>6000</v>
      </c>
      <c r="V76" s="3"/>
      <c r="W76" s="3"/>
      <c r="X76">
        <v>1</v>
      </c>
      <c r="Y76">
        <v>20</v>
      </c>
      <c r="Z76">
        <v>3080</v>
      </c>
      <c r="AA76">
        <v>616</v>
      </c>
      <c r="AB76">
        <v>3696</v>
      </c>
      <c r="AC76" s="11">
        <v>2304</v>
      </c>
      <c r="AD76">
        <v>20</v>
      </c>
      <c r="AE76">
        <v>1</v>
      </c>
      <c r="AF76">
        <f t="shared" si="6"/>
        <v>20</v>
      </c>
      <c r="AG76" t="s">
        <v>33</v>
      </c>
      <c r="AH76">
        <v>2019</v>
      </c>
      <c r="AI76">
        <v>3080</v>
      </c>
      <c r="AJ76">
        <v>3696</v>
      </c>
      <c r="AN76" t="str">
        <f t="shared" si="4"/>
        <v/>
      </c>
      <c r="AP76">
        <f t="shared" si="5"/>
        <v>3696</v>
      </c>
    </row>
    <row r="77" spans="1:44" x14ac:dyDescent="0.55000000000000004">
      <c r="A77">
        <v>68</v>
      </c>
      <c r="B77" s="2" t="s">
        <v>122</v>
      </c>
      <c r="E77" t="s">
        <v>300</v>
      </c>
      <c r="F77" t="s">
        <v>123</v>
      </c>
      <c r="P77" s="3"/>
      <c r="S77" s="3"/>
      <c r="T77" s="5">
        <v>6000</v>
      </c>
      <c r="V77" s="3"/>
      <c r="W77" s="3"/>
      <c r="X77">
        <v>1</v>
      </c>
      <c r="Y77">
        <v>25</v>
      </c>
      <c r="Z77">
        <v>3850</v>
      </c>
      <c r="AA77">
        <v>770</v>
      </c>
      <c r="AB77">
        <v>4620</v>
      </c>
      <c r="AC77" s="11">
        <v>1380</v>
      </c>
      <c r="AD77">
        <v>25</v>
      </c>
      <c r="AE77">
        <v>1</v>
      </c>
      <c r="AF77">
        <f t="shared" si="6"/>
        <v>25</v>
      </c>
      <c r="AG77" t="s">
        <v>33</v>
      </c>
      <c r="AH77">
        <v>2019</v>
      </c>
      <c r="AI77">
        <v>3850</v>
      </c>
      <c r="AJ77">
        <v>4620</v>
      </c>
      <c r="AN77" t="str">
        <f t="shared" si="4"/>
        <v/>
      </c>
      <c r="AP77">
        <f t="shared" si="5"/>
        <v>4620</v>
      </c>
    </row>
    <row r="78" spans="1:44" x14ac:dyDescent="0.55000000000000004">
      <c r="A78">
        <v>69</v>
      </c>
      <c r="B78" s="2" t="s">
        <v>124</v>
      </c>
      <c r="E78" t="s">
        <v>301</v>
      </c>
      <c r="F78" t="s">
        <v>126</v>
      </c>
      <c r="P78" s="3"/>
      <c r="T78" s="5">
        <v>9800</v>
      </c>
      <c r="V78" s="3"/>
      <c r="W78" s="3"/>
      <c r="X78">
        <v>1</v>
      </c>
      <c r="Y78">
        <v>30</v>
      </c>
      <c r="Z78">
        <v>4620</v>
      </c>
      <c r="AA78">
        <v>924</v>
      </c>
      <c r="AB78">
        <v>5544</v>
      </c>
      <c r="AC78" s="11">
        <v>2956</v>
      </c>
      <c r="AD78">
        <v>30</v>
      </c>
      <c r="AE78">
        <v>1</v>
      </c>
      <c r="AF78">
        <f t="shared" si="6"/>
        <v>30</v>
      </c>
      <c r="AG78" t="s">
        <v>127</v>
      </c>
      <c r="AH78">
        <v>1930</v>
      </c>
      <c r="AI78">
        <v>4620</v>
      </c>
      <c r="AJ78">
        <v>5544</v>
      </c>
      <c r="AN78" t="str">
        <f t="shared" si="4"/>
        <v/>
      </c>
      <c r="AP78">
        <f t="shared" si="5"/>
        <v>5544</v>
      </c>
    </row>
    <row r="79" spans="1:44" x14ac:dyDescent="0.55000000000000004">
      <c r="A79">
        <v>70</v>
      </c>
      <c r="B79" s="2" t="s">
        <v>125</v>
      </c>
      <c r="E79" t="s">
        <v>302</v>
      </c>
      <c r="F79" t="s">
        <v>126</v>
      </c>
      <c r="P79" s="3"/>
      <c r="T79" s="5">
        <v>7000</v>
      </c>
      <c r="V79" s="3"/>
      <c r="W79" s="3"/>
      <c r="X79">
        <v>1</v>
      </c>
      <c r="Y79">
        <v>25</v>
      </c>
      <c r="Z79">
        <v>3850</v>
      </c>
      <c r="AA79">
        <v>770</v>
      </c>
      <c r="AB79">
        <v>4620</v>
      </c>
      <c r="AC79" s="11">
        <v>1680</v>
      </c>
      <c r="AD79">
        <v>25</v>
      </c>
      <c r="AE79">
        <v>1</v>
      </c>
      <c r="AF79">
        <f t="shared" si="6"/>
        <v>25</v>
      </c>
      <c r="AH79">
        <v>1920</v>
      </c>
      <c r="AI79">
        <v>3850</v>
      </c>
      <c r="AJ79">
        <v>4620</v>
      </c>
      <c r="AN79" t="str">
        <f t="shared" si="4"/>
        <v/>
      </c>
      <c r="AP79">
        <f t="shared" si="5"/>
        <v>4620</v>
      </c>
    </row>
    <row r="80" spans="1:44" x14ac:dyDescent="0.55000000000000004">
      <c r="A80">
        <v>71</v>
      </c>
      <c r="B80" s="2" t="s">
        <v>128</v>
      </c>
      <c r="E80" t="s">
        <v>303</v>
      </c>
      <c r="F80" t="s">
        <v>132</v>
      </c>
      <c r="T80" s="5">
        <v>4800</v>
      </c>
      <c r="U80" s="3"/>
      <c r="V80" s="3"/>
      <c r="W80" s="3"/>
      <c r="X80">
        <v>1</v>
      </c>
      <c r="Y80">
        <v>20</v>
      </c>
      <c r="Z80">
        <v>3080</v>
      </c>
      <c r="AA80">
        <v>616</v>
      </c>
      <c r="AB80">
        <v>3696</v>
      </c>
      <c r="AC80" s="11">
        <v>1104</v>
      </c>
      <c r="AD80">
        <v>20</v>
      </c>
      <c r="AE80">
        <v>2</v>
      </c>
      <c r="AF80">
        <f t="shared" si="6"/>
        <v>40</v>
      </c>
      <c r="AG80" t="s">
        <v>119</v>
      </c>
      <c r="AH80">
        <v>1940</v>
      </c>
      <c r="AI80">
        <v>3080</v>
      </c>
      <c r="AJ80">
        <v>3696</v>
      </c>
      <c r="AM80">
        <v>10000</v>
      </c>
      <c r="AN80">
        <f>IF(AM80="","",AB80)*2</f>
        <v>7392</v>
      </c>
      <c r="AO80">
        <f>AM80-AN80</f>
        <v>2608</v>
      </c>
      <c r="AP80">
        <f t="shared" si="5"/>
        <v>0</v>
      </c>
      <c r="AQ80" s="23">
        <v>1</v>
      </c>
      <c r="AR80" s="22" t="s">
        <v>537</v>
      </c>
    </row>
    <row r="81" spans="1:42" x14ac:dyDescent="0.55000000000000004">
      <c r="A81">
        <v>72</v>
      </c>
      <c r="B81" s="2" t="s">
        <v>131</v>
      </c>
      <c r="E81" t="s">
        <v>304</v>
      </c>
      <c r="F81" t="s">
        <v>397</v>
      </c>
      <c r="T81" s="5">
        <v>12000</v>
      </c>
      <c r="U81" s="3"/>
      <c r="V81" s="3"/>
      <c r="W81" s="3"/>
      <c r="X81">
        <v>1</v>
      </c>
      <c r="Y81">
        <v>45</v>
      </c>
      <c r="Z81">
        <v>6930</v>
      </c>
      <c r="AA81">
        <v>1386</v>
      </c>
      <c r="AB81">
        <v>8316</v>
      </c>
      <c r="AC81" s="11">
        <v>2684</v>
      </c>
      <c r="AD81">
        <v>45</v>
      </c>
      <c r="AE81">
        <v>1</v>
      </c>
      <c r="AF81">
        <f t="shared" si="6"/>
        <v>45</v>
      </c>
      <c r="AH81">
        <v>1940</v>
      </c>
      <c r="AI81">
        <v>6930</v>
      </c>
      <c r="AJ81">
        <v>8316</v>
      </c>
      <c r="AN81" t="str">
        <f t="shared" si="4"/>
        <v/>
      </c>
      <c r="AP81">
        <f t="shared" si="5"/>
        <v>8316</v>
      </c>
    </row>
    <row r="82" spans="1:42" x14ac:dyDescent="0.55000000000000004">
      <c r="A82">
        <v>73</v>
      </c>
      <c r="B82" s="2" t="s">
        <v>107</v>
      </c>
      <c r="E82" t="s">
        <v>305</v>
      </c>
      <c r="F82" t="s">
        <v>114</v>
      </c>
      <c r="T82" s="5">
        <v>3500</v>
      </c>
      <c r="U82" s="3"/>
      <c r="V82" s="3"/>
      <c r="W82" s="3"/>
      <c r="X82">
        <v>1</v>
      </c>
      <c r="Y82">
        <v>8.92</v>
      </c>
      <c r="Z82">
        <v>1373.68</v>
      </c>
      <c r="AA82">
        <v>274.73599999999988</v>
      </c>
      <c r="AB82">
        <v>1648.4159999999999</v>
      </c>
      <c r="AC82" s="11">
        <v>1851.5840000000001</v>
      </c>
      <c r="AD82">
        <v>8.92</v>
      </c>
      <c r="AE82">
        <v>2</v>
      </c>
      <c r="AF82">
        <f t="shared" si="6"/>
        <v>17.84</v>
      </c>
      <c r="AG82" t="s">
        <v>33</v>
      </c>
      <c r="AH82">
        <v>2018</v>
      </c>
      <c r="AI82">
        <v>1373.68</v>
      </c>
      <c r="AJ82">
        <v>1648.4159999999999</v>
      </c>
      <c r="AN82" t="str">
        <f t="shared" si="4"/>
        <v/>
      </c>
      <c r="AP82">
        <f t="shared" si="5"/>
        <v>1648.4159999999999</v>
      </c>
    </row>
    <row r="83" spans="1:42" x14ac:dyDescent="0.55000000000000004">
      <c r="A83">
        <v>74</v>
      </c>
      <c r="B83" s="2" t="s">
        <v>108</v>
      </c>
      <c r="E83" t="s">
        <v>306</v>
      </c>
      <c r="F83" t="s">
        <v>115</v>
      </c>
      <c r="T83" s="5">
        <v>1900</v>
      </c>
      <c r="U83" s="3"/>
      <c r="V83" s="3"/>
      <c r="W83" s="3"/>
      <c r="X83">
        <v>1</v>
      </c>
      <c r="Y83">
        <v>6.99</v>
      </c>
      <c r="Z83">
        <v>1076.46</v>
      </c>
      <c r="AA83">
        <v>215.29199999999992</v>
      </c>
      <c r="AB83">
        <v>1291.752</v>
      </c>
      <c r="AC83" s="11">
        <v>608.24800000000005</v>
      </c>
      <c r="AD83">
        <v>6.99</v>
      </c>
      <c r="AE83">
        <v>2</v>
      </c>
      <c r="AF83">
        <f t="shared" si="6"/>
        <v>13.98</v>
      </c>
      <c r="AI83">
        <v>1076.46</v>
      </c>
      <c r="AJ83">
        <v>1291.752</v>
      </c>
      <c r="AN83" t="str">
        <f t="shared" si="4"/>
        <v/>
      </c>
      <c r="AP83">
        <f t="shared" si="5"/>
        <v>1291.752</v>
      </c>
    </row>
    <row r="84" spans="1:42" x14ac:dyDescent="0.55000000000000004">
      <c r="A84">
        <v>75</v>
      </c>
      <c r="B84" s="2" t="s">
        <v>109</v>
      </c>
      <c r="E84" t="s">
        <v>307</v>
      </c>
      <c r="F84" t="s">
        <v>116</v>
      </c>
      <c r="T84" s="5">
        <v>1200</v>
      </c>
      <c r="U84" s="3"/>
      <c r="V84" s="3"/>
      <c r="W84" s="3"/>
      <c r="X84">
        <v>1</v>
      </c>
      <c r="Y84">
        <v>3.99</v>
      </c>
      <c r="Z84">
        <v>614.46</v>
      </c>
      <c r="AA84">
        <v>122.89199999999994</v>
      </c>
      <c r="AB84">
        <v>737.35199999999998</v>
      </c>
      <c r="AC84" s="11">
        <v>462.64800000000002</v>
      </c>
      <c r="AD84">
        <v>3.99</v>
      </c>
      <c r="AE84">
        <v>1</v>
      </c>
      <c r="AF84">
        <f t="shared" si="6"/>
        <v>3.99</v>
      </c>
      <c r="AI84">
        <v>614.46</v>
      </c>
      <c r="AJ84">
        <v>737.35199999999998</v>
      </c>
      <c r="AN84" t="str">
        <f t="shared" si="4"/>
        <v/>
      </c>
      <c r="AP84">
        <f t="shared" si="5"/>
        <v>737.35199999999998</v>
      </c>
    </row>
    <row r="85" spans="1:42" x14ac:dyDescent="0.55000000000000004">
      <c r="A85">
        <v>76</v>
      </c>
      <c r="B85" s="2" t="s">
        <v>110</v>
      </c>
      <c r="E85" t="s">
        <v>308</v>
      </c>
      <c r="F85" t="s">
        <v>117</v>
      </c>
      <c r="T85" s="5">
        <v>1500</v>
      </c>
      <c r="U85" s="3"/>
      <c r="V85" s="3"/>
      <c r="W85" s="3"/>
      <c r="X85">
        <v>1</v>
      </c>
      <c r="Y85">
        <v>3.99</v>
      </c>
      <c r="Z85">
        <v>614.46</v>
      </c>
      <c r="AA85">
        <v>122.89199999999994</v>
      </c>
      <c r="AB85">
        <v>737.35199999999998</v>
      </c>
      <c r="AC85" s="11">
        <v>762.64800000000002</v>
      </c>
      <c r="AD85">
        <v>3.99</v>
      </c>
      <c r="AE85">
        <v>2</v>
      </c>
      <c r="AF85">
        <f t="shared" si="6"/>
        <v>7.98</v>
      </c>
      <c r="AI85">
        <v>614.46</v>
      </c>
      <c r="AJ85">
        <v>737.35199999999998</v>
      </c>
      <c r="AN85" t="str">
        <f t="shared" si="4"/>
        <v/>
      </c>
      <c r="AP85">
        <f t="shared" si="5"/>
        <v>737.35199999999998</v>
      </c>
    </row>
    <row r="86" spans="1:42" x14ac:dyDescent="0.55000000000000004">
      <c r="A86">
        <v>80</v>
      </c>
      <c r="B86" s="2"/>
      <c r="E86" t="s">
        <v>386</v>
      </c>
      <c r="T86" s="3">
        <v>1000</v>
      </c>
      <c r="U86" s="3"/>
      <c r="V86" s="3"/>
      <c r="W86" s="3"/>
      <c r="AN86" t="str">
        <f t="shared" si="4"/>
        <v/>
      </c>
      <c r="AP86">
        <f t="shared" si="5"/>
        <v>0</v>
      </c>
    </row>
    <row r="87" spans="1:42" x14ac:dyDescent="0.55000000000000004">
      <c r="A87">
        <v>81</v>
      </c>
      <c r="B87" s="2"/>
      <c r="E87" t="s">
        <v>387</v>
      </c>
      <c r="T87" s="3">
        <v>1000</v>
      </c>
      <c r="U87" s="3"/>
      <c r="V87" s="3"/>
      <c r="W87" s="3"/>
      <c r="AN87" t="str">
        <f t="shared" si="4"/>
        <v/>
      </c>
      <c r="AP87">
        <f t="shared" si="5"/>
        <v>0</v>
      </c>
    </row>
    <row r="88" spans="1:42" x14ac:dyDescent="0.55000000000000004">
      <c r="A88">
        <v>82</v>
      </c>
      <c r="B88" s="2"/>
      <c r="E88" t="s">
        <v>388</v>
      </c>
      <c r="J88" s="1"/>
      <c r="T88" s="12">
        <v>1400</v>
      </c>
      <c r="U88" s="3"/>
      <c r="V88" s="3"/>
      <c r="W88" s="3"/>
      <c r="Y88" s="3"/>
      <c r="Z88" s="3"/>
      <c r="AA88" s="3"/>
      <c r="AB88" s="3"/>
      <c r="AC88" s="3"/>
      <c r="AI88" s="3">
        <v>119117.46</v>
      </c>
      <c r="AJ88" s="3">
        <v>142940.95199999999</v>
      </c>
      <c r="AN88" t="str">
        <f t="shared" si="4"/>
        <v/>
      </c>
      <c r="AP88">
        <f t="shared" si="5"/>
        <v>0</v>
      </c>
    </row>
    <row r="89" spans="1:42" x14ac:dyDescent="0.55000000000000004">
      <c r="A89">
        <v>83</v>
      </c>
      <c r="E89" t="s">
        <v>389</v>
      </c>
      <c r="J89" s="1"/>
      <c r="T89" s="12">
        <v>1400</v>
      </c>
      <c r="U89" s="3"/>
      <c r="V89" s="3"/>
      <c r="W89" s="3"/>
      <c r="Y89" s="3"/>
      <c r="Z89" s="3"/>
      <c r="AA89" s="3"/>
      <c r="AB89" s="3"/>
      <c r="AC89" s="3"/>
      <c r="AI89" s="3"/>
      <c r="AJ89" s="3"/>
      <c r="AN89" t="str">
        <f t="shared" si="4"/>
        <v/>
      </c>
      <c r="AP89">
        <f t="shared" si="5"/>
        <v>0</v>
      </c>
    </row>
    <row r="90" spans="1:42" x14ac:dyDescent="0.55000000000000004">
      <c r="A90">
        <v>84</v>
      </c>
      <c r="E90" t="s">
        <v>390</v>
      </c>
      <c r="J90" s="1"/>
      <c r="T90" s="12">
        <v>1200</v>
      </c>
      <c r="U90" s="3"/>
      <c r="V90" s="3"/>
      <c r="W90" s="3"/>
      <c r="Y90" s="3"/>
      <c r="Z90" s="3"/>
      <c r="AA90" s="3"/>
      <c r="AB90" s="3"/>
      <c r="AC90" s="3"/>
      <c r="AI90" s="3"/>
      <c r="AJ90" s="3"/>
      <c r="AN90" t="str">
        <f t="shared" si="4"/>
        <v/>
      </c>
      <c r="AP90">
        <f t="shared" si="5"/>
        <v>0</v>
      </c>
    </row>
    <row r="91" spans="1:42" x14ac:dyDescent="0.55000000000000004">
      <c r="A91">
        <v>85</v>
      </c>
      <c r="E91" t="s">
        <v>391</v>
      </c>
      <c r="J91" s="1"/>
      <c r="T91" s="12">
        <v>1200</v>
      </c>
      <c r="U91" s="3"/>
      <c r="V91" s="3"/>
      <c r="W91" s="3"/>
      <c r="Y91" s="3"/>
      <c r="Z91" s="3"/>
      <c r="AA91" s="3"/>
      <c r="AB91" s="3"/>
      <c r="AC91" s="3"/>
      <c r="AI91" s="3"/>
      <c r="AJ91" s="3"/>
      <c r="AN91" t="str">
        <f t="shared" si="4"/>
        <v/>
      </c>
      <c r="AP91">
        <f t="shared" si="5"/>
        <v>0</v>
      </c>
    </row>
    <row r="92" spans="1:42" x14ac:dyDescent="0.55000000000000004">
      <c r="A92">
        <v>86</v>
      </c>
      <c r="E92" t="s">
        <v>395</v>
      </c>
      <c r="J92" s="1"/>
      <c r="T92" s="12">
        <v>2500</v>
      </c>
      <c r="U92" s="3"/>
      <c r="V92" s="3"/>
      <c r="W92" s="3"/>
      <c r="Y92" s="3"/>
      <c r="Z92" s="3"/>
      <c r="AA92" s="3"/>
      <c r="AB92" s="3"/>
      <c r="AC92" s="3"/>
      <c r="AI92" s="3"/>
      <c r="AJ92" s="3"/>
      <c r="AN92" t="str">
        <f t="shared" si="4"/>
        <v/>
      </c>
      <c r="AP92">
        <f t="shared" si="5"/>
        <v>0</v>
      </c>
    </row>
    <row r="93" spans="1:42" x14ac:dyDescent="0.55000000000000004">
      <c r="A93">
        <v>87</v>
      </c>
      <c r="E93" t="s">
        <v>396</v>
      </c>
      <c r="J93" s="1"/>
      <c r="T93" s="12">
        <v>2500</v>
      </c>
      <c r="U93" s="3"/>
      <c r="V93" s="3"/>
      <c r="W93" s="3"/>
      <c r="Y93" s="3"/>
      <c r="Z93" s="3"/>
      <c r="AA93" s="3"/>
      <c r="AB93" s="3"/>
      <c r="AC93" s="3"/>
      <c r="AI93" s="3"/>
      <c r="AJ93" s="3"/>
      <c r="AN93" t="str">
        <f t="shared" si="4"/>
        <v/>
      </c>
      <c r="AP93">
        <f t="shared" si="5"/>
        <v>0</v>
      </c>
    </row>
    <row r="94" spans="1:42" x14ac:dyDescent="0.55000000000000004">
      <c r="A94">
        <v>77</v>
      </c>
      <c r="B94" t="s">
        <v>104</v>
      </c>
      <c r="J94" s="1"/>
      <c r="T94" s="1"/>
      <c r="U94" s="3"/>
      <c r="V94" s="3"/>
      <c r="W94" s="3"/>
      <c r="X94">
        <v>1</v>
      </c>
      <c r="AF94">
        <v>5</v>
      </c>
      <c r="AH94">
        <v>1960</v>
      </c>
      <c r="AI94">
        <v>0</v>
      </c>
      <c r="AJ94">
        <v>0</v>
      </c>
      <c r="AN94" t="str">
        <f t="shared" si="4"/>
        <v/>
      </c>
      <c r="AP94">
        <f t="shared" si="5"/>
        <v>0</v>
      </c>
    </row>
    <row r="95" spans="1:42" x14ac:dyDescent="0.55000000000000004">
      <c r="A95">
        <v>78</v>
      </c>
      <c r="B95" t="s">
        <v>105</v>
      </c>
      <c r="J95" s="1"/>
      <c r="T95" s="1"/>
      <c r="U95" s="3"/>
      <c r="V95" s="3"/>
      <c r="W95" s="3"/>
      <c r="X95">
        <v>1</v>
      </c>
      <c r="AF95">
        <v>5</v>
      </c>
      <c r="AH95">
        <v>1970</v>
      </c>
      <c r="AI95">
        <v>0</v>
      </c>
      <c r="AJ95">
        <v>0</v>
      </c>
      <c r="AN95" t="str">
        <f t="shared" si="4"/>
        <v/>
      </c>
      <c r="AP95">
        <f t="shared" si="5"/>
        <v>0</v>
      </c>
    </row>
    <row r="96" spans="1:42" x14ac:dyDescent="0.55000000000000004">
      <c r="A96">
        <v>79</v>
      </c>
      <c r="B96" t="s">
        <v>106</v>
      </c>
      <c r="J96" s="1"/>
      <c r="T96" s="1"/>
      <c r="U96" s="3"/>
      <c r="V96" s="3"/>
      <c r="W96" s="3"/>
      <c r="X96">
        <v>1</v>
      </c>
      <c r="AF96">
        <v>5</v>
      </c>
      <c r="AH96">
        <v>1970</v>
      </c>
      <c r="AI96">
        <v>0</v>
      </c>
      <c r="AJ96">
        <v>0</v>
      </c>
      <c r="AN96" t="str">
        <f t="shared" si="4"/>
        <v/>
      </c>
      <c r="AP96">
        <f t="shared" si="5"/>
        <v>0</v>
      </c>
    </row>
    <row r="97" spans="5:42" x14ac:dyDescent="0.55000000000000004">
      <c r="E97" t="s">
        <v>524</v>
      </c>
      <c r="F97" t="s">
        <v>525</v>
      </c>
      <c r="J97" s="1"/>
      <c r="T97" s="1"/>
      <c r="U97" s="3"/>
      <c r="V97" s="3"/>
      <c r="W97" s="3"/>
      <c r="X97">
        <v>1</v>
      </c>
      <c r="Y97" s="3">
        <v>50</v>
      </c>
      <c r="Z97">
        <f>Y97*Z$1</f>
        <v>7700</v>
      </c>
      <c r="AA97">
        <f>Z97*0.2</f>
        <v>1540</v>
      </c>
      <c r="AB97">
        <f>Z97+AA97</f>
        <v>9240</v>
      </c>
      <c r="AC97" s="3"/>
      <c r="AI97" s="3"/>
      <c r="AJ97" s="3"/>
      <c r="AM97">
        <v>5000</v>
      </c>
      <c r="AN97">
        <f t="shared" si="4"/>
        <v>9240</v>
      </c>
      <c r="AO97">
        <f>AM97-AN97</f>
        <v>-4240</v>
      </c>
      <c r="AP97">
        <f t="shared" si="5"/>
        <v>0</v>
      </c>
    </row>
    <row r="98" spans="5:42" x14ac:dyDescent="0.55000000000000004">
      <c r="J98" s="1"/>
      <c r="T98" s="1"/>
      <c r="U98" s="3"/>
      <c r="V98" s="3"/>
      <c r="W98" s="3"/>
      <c r="X98">
        <v>1</v>
      </c>
      <c r="Y98">
        <v>85</v>
      </c>
      <c r="Z98">
        <f>Y98*Z$1</f>
        <v>13090</v>
      </c>
      <c r="AA98">
        <f>Z98*0.2</f>
        <v>2618</v>
      </c>
      <c r="AB98">
        <f>Z98+AA98</f>
        <v>15708</v>
      </c>
      <c r="AN98" t="str">
        <f t="shared" si="4"/>
        <v/>
      </c>
      <c r="AP98">
        <f t="shared" si="5"/>
        <v>15708</v>
      </c>
    </row>
    <row r="99" spans="5:42" ht="72" x14ac:dyDescent="0.55000000000000004">
      <c r="E99" t="s">
        <v>367</v>
      </c>
      <c r="F99" t="s">
        <v>368</v>
      </c>
      <c r="I99" s="7" t="s">
        <v>369</v>
      </c>
      <c r="J99" s="1"/>
      <c r="T99" s="17">
        <v>4200</v>
      </c>
      <c r="U99" s="3"/>
      <c r="V99" s="3"/>
      <c r="W99" s="3"/>
      <c r="AN99" t="str">
        <f t="shared" si="4"/>
        <v/>
      </c>
      <c r="AP99">
        <f t="shared" si="5"/>
        <v>0</v>
      </c>
    </row>
    <row r="100" spans="5:42" x14ac:dyDescent="0.55000000000000004">
      <c r="E100" t="s">
        <v>376</v>
      </c>
      <c r="F100" t="s">
        <v>377</v>
      </c>
      <c r="I100" t="s">
        <v>378</v>
      </c>
      <c r="J100" s="1"/>
      <c r="T100" s="12">
        <v>2000</v>
      </c>
      <c r="W100" s="3"/>
      <c r="AN100" t="str">
        <f t="shared" si="4"/>
        <v/>
      </c>
      <c r="AP100">
        <f t="shared" si="5"/>
        <v>0</v>
      </c>
    </row>
    <row r="101" spans="5:42" x14ac:dyDescent="0.55000000000000004">
      <c r="E101" t="s">
        <v>381</v>
      </c>
      <c r="F101" t="s">
        <v>382</v>
      </c>
      <c r="I101" t="s">
        <v>383</v>
      </c>
      <c r="J101" s="1"/>
      <c r="T101" s="1"/>
      <c r="W101" s="3"/>
      <c r="AN101" t="str">
        <f t="shared" si="4"/>
        <v/>
      </c>
      <c r="AP101">
        <f t="shared" si="5"/>
        <v>0</v>
      </c>
    </row>
    <row r="102" spans="5:42" ht="54" x14ac:dyDescent="0.55000000000000004">
      <c r="E102" t="s">
        <v>392</v>
      </c>
      <c r="F102" t="s">
        <v>393</v>
      </c>
      <c r="I102" s="7" t="s">
        <v>394</v>
      </c>
      <c r="J102" s="1"/>
      <c r="T102" s="12">
        <v>1000</v>
      </c>
      <c r="W102" s="3"/>
      <c r="AN102" t="str">
        <f t="shared" si="4"/>
        <v/>
      </c>
      <c r="AP102">
        <f t="shared" si="5"/>
        <v>0</v>
      </c>
    </row>
    <row r="103" spans="5:42" x14ac:dyDescent="0.55000000000000004">
      <c r="J103" s="1"/>
      <c r="T103" s="1"/>
      <c r="W103" s="3"/>
      <c r="AM103" s="3">
        <f>SUM(AM2:AM102)</f>
        <v>69975</v>
      </c>
      <c r="AN103" s="3">
        <f>SUM(AN2:AN102)</f>
        <v>44943.360000000001</v>
      </c>
      <c r="AO103" s="3">
        <f>SUM(AO2:AO102)</f>
        <v>25031.64</v>
      </c>
      <c r="AP103" s="4">
        <f>SUM(AP2:AP102)</f>
        <v>167452.39200000005</v>
      </c>
    </row>
    <row r="104" spans="5:42" x14ac:dyDescent="0.55000000000000004">
      <c r="J104" s="1"/>
      <c r="T104" s="1"/>
      <c r="W104" s="3"/>
    </row>
    <row r="105" spans="5:42" x14ac:dyDescent="0.55000000000000004">
      <c r="J105" s="1"/>
      <c r="T105" s="1"/>
      <c r="W105" s="3"/>
    </row>
    <row r="106" spans="5:42" x14ac:dyDescent="0.55000000000000004">
      <c r="J106" s="1"/>
      <c r="T106" s="1"/>
      <c r="W106" s="3"/>
    </row>
    <row r="107" spans="5:42" x14ac:dyDescent="0.55000000000000004">
      <c r="J107" s="1"/>
      <c r="T107" s="1"/>
      <c r="W107" s="3"/>
    </row>
    <row r="108" spans="5:42" x14ac:dyDescent="0.55000000000000004">
      <c r="J108" s="1"/>
      <c r="T108" s="1"/>
      <c r="W108" s="3"/>
    </row>
    <row r="109" spans="5:42" x14ac:dyDescent="0.55000000000000004">
      <c r="J109" s="1"/>
      <c r="T109" s="1"/>
      <c r="W109" s="3"/>
    </row>
    <row r="110" spans="5:42" x14ac:dyDescent="0.55000000000000004">
      <c r="J110" s="1"/>
      <c r="P110" s="3">
        <v>1200</v>
      </c>
      <c r="S110" s="3"/>
      <c r="T110" s="1"/>
      <c r="V110" s="3"/>
      <c r="W110" s="3"/>
    </row>
    <row r="111" spans="5:42" x14ac:dyDescent="0.55000000000000004">
      <c r="J111" s="1"/>
      <c r="P111" s="3">
        <v>1200</v>
      </c>
      <c r="S111" s="3"/>
      <c r="T111" s="1"/>
      <c r="V111" s="3"/>
      <c r="W111" s="3"/>
    </row>
    <row r="112" spans="5:42" x14ac:dyDescent="0.55000000000000004">
      <c r="J112" s="1"/>
      <c r="P112" s="3">
        <v>1200</v>
      </c>
      <c r="S112" s="3"/>
      <c r="T112" s="1"/>
      <c r="V112" s="3"/>
      <c r="W112" s="3"/>
    </row>
    <row r="113" spans="10:23" x14ac:dyDescent="0.55000000000000004">
      <c r="J113" s="1"/>
      <c r="P113" s="3">
        <v>1200</v>
      </c>
      <c r="S113" s="3"/>
      <c r="T113" s="1"/>
      <c r="V113" s="3"/>
      <c r="W113" s="3"/>
    </row>
    <row r="114" spans="10:23" x14ac:dyDescent="0.55000000000000004">
      <c r="J114" s="1"/>
      <c r="P114" s="3">
        <v>1200</v>
      </c>
      <c r="S114" s="3"/>
      <c r="T114" s="1"/>
      <c r="V114" s="3"/>
      <c r="W114" s="3"/>
    </row>
    <row r="115" spans="10:23" x14ac:dyDescent="0.55000000000000004">
      <c r="J115" s="1"/>
      <c r="P115" s="3">
        <v>1200</v>
      </c>
      <c r="S115" s="3"/>
      <c r="T115" s="1"/>
      <c r="V115" s="3"/>
      <c r="W115" s="3"/>
    </row>
    <row r="116" spans="10:23" x14ac:dyDescent="0.55000000000000004">
      <c r="J116" s="1"/>
      <c r="P116" s="3">
        <v>1200</v>
      </c>
      <c r="S116" s="3"/>
      <c r="T116" s="1"/>
      <c r="V116" s="3"/>
      <c r="W116" s="3"/>
    </row>
    <row r="117" spans="10:23" x14ac:dyDescent="0.55000000000000004">
      <c r="J117" s="1"/>
      <c r="P117" s="3">
        <v>1200</v>
      </c>
      <c r="S117" s="3"/>
      <c r="T117" s="1"/>
      <c r="V117" s="3"/>
      <c r="W117" s="3"/>
    </row>
    <row r="118" spans="10:23" x14ac:dyDescent="0.55000000000000004">
      <c r="J118" s="1"/>
      <c r="P118" s="3">
        <v>1200</v>
      </c>
      <c r="S118" s="3"/>
      <c r="T118" s="1"/>
      <c r="V118" s="3"/>
      <c r="W118" s="3"/>
    </row>
    <row r="119" spans="10:23" x14ac:dyDescent="0.55000000000000004">
      <c r="J119" s="1"/>
      <c r="P119" s="3">
        <v>1200</v>
      </c>
      <c r="S119" s="3"/>
      <c r="T119" s="1"/>
      <c r="V119" s="3"/>
      <c r="W119" s="3"/>
    </row>
    <row r="120" spans="10:23" x14ac:dyDescent="0.55000000000000004">
      <c r="J120" s="1"/>
      <c r="P120" s="3">
        <v>2800</v>
      </c>
      <c r="S120" s="3"/>
      <c r="T120" s="1"/>
      <c r="V120" s="3"/>
      <c r="W120" s="3"/>
    </row>
    <row r="121" spans="10:23" x14ac:dyDescent="0.55000000000000004">
      <c r="J121" s="1"/>
      <c r="P121" s="3">
        <v>2800</v>
      </c>
      <c r="S121" s="3"/>
      <c r="T121" s="1"/>
      <c r="V121" s="3"/>
      <c r="W121" s="3"/>
    </row>
    <row r="122" spans="10:23" x14ac:dyDescent="0.55000000000000004">
      <c r="J122" s="1"/>
      <c r="T122" s="1"/>
      <c r="U122" s="3"/>
      <c r="V122" s="3"/>
      <c r="W122" s="3"/>
    </row>
    <row r="123" spans="10:23" x14ac:dyDescent="0.55000000000000004">
      <c r="J123" s="1"/>
      <c r="P123" s="3">
        <v>22500</v>
      </c>
      <c r="S123" s="3"/>
      <c r="T123" s="1"/>
      <c r="V123" s="3"/>
      <c r="W123" s="3"/>
    </row>
    <row r="124" spans="10:23" x14ac:dyDescent="0.55000000000000004">
      <c r="J124" s="1"/>
      <c r="P124" s="3">
        <v>2960</v>
      </c>
      <c r="T124" s="1"/>
    </row>
    <row r="125" spans="10:23" x14ac:dyDescent="0.55000000000000004">
      <c r="J125" s="1"/>
      <c r="T125" s="1"/>
      <c r="U125" s="3"/>
      <c r="V125" s="3"/>
      <c r="W125" s="3"/>
    </row>
    <row r="126" spans="10:23" x14ac:dyDescent="0.55000000000000004">
      <c r="J126" s="1"/>
      <c r="T126" s="1"/>
      <c r="U126" s="3"/>
      <c r="V126" s="3"/>
      <c r="W126" s="3"/>
    </row>
    <row r="127" spans="10:23" x14ac:dyDescent="0.55000000000000004">
      <c r="J127" s="1"/>
      <c r="T127" s="1"/>
      <c r="U127" s="3"/>
      <c r="V127" s="3"/>
      <c r="W127" s="3"/>
    </row>
    <row r="128" spans="10:23" x14ac:dyDescent="0.55000000000000004">
      <c r="J128" s="1"/>
      <c r="T128" s="1"/>
      <c r="U128" s="3"/>
      <c r="V128" s="3"/>
      <c r="W128" s="3"/>
    </row>
    <row r="129" spans="9:23" x14ac:dyDescent="0.55000000000000004">
      <c r="J129" s="1"/>
      <c r="T129" s="1"/>
      <c r="U129" s="3"/>
      <c r="V129" s="3"/>
      <c r="W129" s="3"/>
    </row>
    <row r="130" spans="9:23" x14ac:dyDescent="0.55000000000000004">
      <c r="I130" s="8"/>
      <c r="J130" s="1"/>
      <c r="K130" s="8"/>
      <c r="L130" s="8"/>
      <c r="M130" s="8"/>
      <c r="T130" s="1"/>
      <c r="W130" s="3"/>
    </row>
    <row r="131" spans="9:23" x14ac:dyDescent="0.55000000000000004">
      <c r="J131" s="1"/>
      <c r="T131" s="1"/>
      <c r="W131" s="3"/>
    </row>
    <row r="132" spans="9:23" x14ac:dyDescent="0.55000000000000004">
      <c r="J132" s="1"/>
      <c r="T132" s="1"/>
      <c r="W132" s="3"/>
    </row>
    <row r="133" spans="9:23" x14ac:dyDescent="0.55000000000000004">
      <c r="J133" s="1"/>
      <c r="T133" s="1"/>
      <c r="W133" s="3"/>
    </row>
    <row r="134" spans="9:23" x14ac:dyDescent="0.55000000000000004">
      <c r="J134" s="1"/>
      <c r="T134" s="1"/>
      <c r="W134" s="3"/>
    </row>
    <row r="135" spans="9:23" x14ac:dyDescent="0.55000000000000004">
      <c r="J135" s="1"/>
      <c r="P135" s="3">
        <v>4300</v>
      </c>
      <c r="S135" s="3"/>
      <c r="T135" s="1"/>
      <c r="V135" s="3"/>
      <c r="W135" s="3"/>
    </row>
    <row r="136" spans="9:23" x14ac:dyDescent="0.55000000000000004">
      <c r="J136" s="1"/>
      <c r="P136" s="3">
        <v>4300</v>
      </c>
      <c r="S136" s="3"/>
      <c r="T136" s="1"/>
      <c r="V136" s="3"/>
      <c r="W136" s="3"/>
    </row>
    <row r="137" spans="9:23" x14ac:dyDescent="0.55000000000000004">
      <c r="J137" s="1"/>
      <c r="P137" s="3">
        <v>900</v>
      </c>
      <c r="S137" s="3"/>
      <c r="T137" s="1"/>
      <c r="V137" s="3"/>
      <c r="W137" s="3"/>
    </row>
    <row r="138" spans="9:23" x14ac:dyDescent="0.55000000000000004">
      <c r="J138" s="1"/>
      <c r="P138" s="3">
        <v>900</v>
      </c>
      <c r="S138" s="3"/>
      <c r="T138" s="1"/>
      <c r="V138" s="3"/>
      <c r="W138" s="3"/>
    </row>
    <row r="139" spans="9:23" x14ac:dyDescent="0.55000000000000004">
      <c r="J139" s="1"/>
      <c r="P139" s="3">
        <v>900</v>
      </c>
      <c r="S139" s="3"/>
      <c r="T139" s="1"/>
      <c r="V139" s="3"/>
      <c r="W139" s="3"/>
    </row>
    <row r="140" spans="9:23" x14ac:dyDescent="0.55000000000000004">
      <c r="J140" s="1"/>
      <c r="P140" s="3">
        <v>900</v>
      </c>
      <c r="S140" s="3"/>
      <c r="T140" s="1"/>
      <c r="V140" s="3"/>
      <c r="W140" s="3"/>
    </row>
    <row r="141" spans="9:23" x14ac:dyDescent="0.55000000000000004">
      <c r="J141" s="1"/>
      <c r="P141" s="3">
        <v>900</v>
      </c>
      <c r="S141" s="3"/>
      <c r="T141" s="1"/>
      <c r="V141" s="3"/>
      <c r="W141" s="3"/>
    </row>
    <row r="142" spans="9:23" x14ac:dyDescent="0.55000000000000004">
      <c r="J142" s="1"/>
      <c r="P142" s="3">
        <v>900</v>
      </c>
      <c r="S142" s="3"/>
      <c r="T142" s="1"/>
      <c r="V142" s="3"/>
      <c r="W142" s="3"/>
    </row>
    <row r="143" spans="9:23" x14ac:dyDescent="0.55000000000000004">
      <c r="J143" s="1"/>
      <c r="P143" s="3">
        <v>33000</v>
      </c>
      <c r="T143" s="1"/>
    </row>
    <row r="144" spans="9:23" x14ac:dyDescent="0.55000000000000004">
      <c r="J144" s="1"/>
      <c r="P144" s="3">
        <v>25000</v>
      </c>
      <c r="T144" s="1"/>
    </row>
    <row r="145" spans="10:23" x14ac:dyDescent="0.55000000000000004">
      <c r="J145" s="1"/>
      <c r="T145" s="1"/>
      <c r="W145" s="3"/>
    </row>
    <row r="146" spans="10:23" x14ac:dyDescent="0.55000000000000004">
      <c r="J146" s="1"/>
      <c r="P146" s="3"/>
      <c r="T146" s="1"/>
    </row>
    <row r="147" spans="10:23" x14ac:dyDescent="0.55000000000000004">
      <c r="J147" s="1"/>
      <c r="T147" s="1"/>
    </row>
    <row r="148" spans="10:23" x14ac:dyDescent="0.55000000000000004">
      <c r="J148" s="1"/>
      <c r="P148" s="3"/>
      <c r="T148" s="1"/>
    </row>
    <row r="149" spans="10:23" x14ac:dyDescent="0.55000000000000004">
      <c r="J149" s="1"/>
      <c r="T149" s="1"/>
    </row>
    <row r="150" spans="10:23" x14ac:dyDescent="0.55000000000000004">
      <c r="J150" s="1"/>
      <c r="T150" s="1"/>
    </row>
    <row r="151" spans="10:23" x14ac:dyDescent="0.55000000000000004">
      <c r="J151" s="1"/>
      <c r="T151" s="1"/>
      <c r="U151" s="3"/>
      <c r="V151" s="3"/>
      <c r="W151" s="3"/>
    </row>
    <row r="152" spans="10:23" x14ac:dyDescent="0.55000000000000004">
      <c r="J152" s="1"/>
      <c r="T152" s="1"/>
      <c r="W152" s="3"/>
    </row>
    <row r="153" spans="10:23" x14ac:dyDescent="0.55000000000000004">
      <c r="J153" s="1"/>
      <c r="T153" s="1"/>
      <c r="W153" s="3"/>
    </row>
    <row r="154" spans="10:23" x14ac:dyDescent="0.55000000000000004">
      <c r="J154" s="1"/>
      <c r="P154">
        <v>3240</v>
      </c>
      <c r="T154" s="1"/>
      <c r="W154" s="3"/>
    </row>
    <row r="155" spans="10:23" x14ac:dyDescent="0.55000000000000004">
      <c r="J155" s="1"/>
      <c r="P155">
        <v>3600</v>
      </c>
      <c r="T155" s="1"/>
      <c r="W155" s="3"/>
    </row>
    <row r="156" spans="10:23" x14ac:dyDescent="0.55000000000000004">
      <c r="J156" s="1"/>
      <c r="T156" s="1"/>
      <c r="U156" s="3"/>
      <c r="V156" s="3"/>
      <c r="W156" s="3"/>
    </row>
    <row r="157" spans="10:23" x14ac:dyDescent="0.55000000000000004">
      <c r="J157" s="1"/>
      <c r="T157" s="1"/>
      <c r="U157" s="3"/>
      <c r="V157" s="3"/>
      <c r="W157" s="3"/>
    </row>
    <row r="158" spans="10:23" x14ac:dyDescent="0.55000000000000004">
      <c r="J158" s="1"/>
      <c r="T158" s="1"/>
      <c r="U158" s="3"/>
      <c r="V158" s="3"/>
      <c r="W158" s="3"/>
    </row>
    <row r="159" spans="10:23" x14ac:dyDescent="0.55000000000000004">
      <c r="J159" s="1"/>
      <c r="T159" s="1"/>
      <c r="W159" s="3"/>
    </row>
    <row r="160" spans="10:23" x14ac:dyDescent="0.55000000000000004">
      <c r="J160" s="1"/>
      <c r="T160" s="1"/>
      <c r="W160" s="3"/>
    </row>
    <row r="161" spans="9:23" x14ac:dyDescent="0.55000000000000004">
      <c r="J161" s="1"/>
      <c r="T161" s="1"/>
      <c r="W161" s="3"/>
    </row>
    <row r="162" spans="9:23" x14ac:dyDescent="0.55000000000000004">
      <c r="J162" s="1"/>
      <c r="T162" s="1"/>
      <c r="W162" s="3"/>
    </row>
    <row r="163" spans="9:23" x14ac:dyDescent="0.55000000000000004">
      <c r="J163" s="1"/>
      <c r="T163" s="1"/>
      <c r="W163" s="3"/>
    </row>
    <row r="164" spans="9:23" x14ac:dyDescent="0.55000000000000004">
      <c r="J164" s="1"/>
      <c r="T164" s="1"/>
      <c r="W164" s="3"/>
    </row>
    <row r="165" spans="9:23" x14ac:dyDescent="0.55000000000000004">
      <c r="J165" s="1"/>
      <c r="P165" s="3">
        <v>52000</v>
      </c>
      <c r="T165" s="1"/>
    </row>
    <row r="166" spans="9:23" x14ac:dyDescent="0.55000000000000004">
      <c r="J166" s="1"/>
      <c r="T166" s="1"/>
      <c r="U166" s="3"/>
      <c r="V166" s="3"/>
      <c r="W166" s="3"/>
    </row>
    <row r="167" spans="9:23" x14ac:dyDescent="0.55000000000000004">
      <c r="J167" s="1"/>
      <c r="T167" s="1"/>
      <c r="U167" s="3"/>
      <c r="V167" s="3"/>
      <c r="W167" s="3"/>
    </row>
    <row r="168" spans="9:23" x14ac:dyDescent="0.55000000000000004">
      <c r="J168" s="1"/>
      <c r="T168" s="1"/>
      <c r="U168" s="3"/>
      <c r="V168" s="3"/>
      <c r="W168" s="3"/>
    </row>
    <row r="169" spans="9:23" x14ac:dyDescent="0.55000000000000004">
      <c r="I169" s="8"/>
      <c r="K169" s="8"/>
      <c r="U169" s="3"/>
      <c r="V169" s="3"/>
      <c r="W169" s="3"/>
    </row>
    <row r="170" spans="9:23" x14ac:dyDescent="0.55000000000000004">
      <c r="U170" s="3"/>
      <c r="V170" s="3"/>
      <c r="W170" s="3"/>
    </row>
    <row r="171" spans="9:23" x14ac:dyDescent="0.55000000000000004">
      <c r="U171" s="3"/>
      <c r="V171" s="3"/>
      <c r="W171" s="3"/>
    </row>
    <row r="172" spans="9:23" x14ac:dyDescent="0.55000000000000004">
      <c r="U172" s="3"/>
      <c r="V172" s="3"/>
      <c r="W172" s="3"/>
    </row>
    <row r="173" spans="9:23" x14ac:dyDescent="0.55000000000000004">
      <c r="J173" s="1"/>
      <c r="U173" s="3"/>
      <c r="V173" s="3"/>
      <c r="W173" s="3"/>
    </row>
    <row r="174" spans="9:23" x14ac:dyDescent="0.55000000000000004">
      <c r="U174" s="3"/>
      <c r="V174" s="3"/>
      <c r="W174" s="3"/>
    </row>
    <row r="175" spans="9:23" x14ac:dyDescent="0.55000000000000004">
      <c r="U175" s="3"/>
      <c r="V175" s="3"/>
      <c r="W175" s="3"/>
    </row>
    <row r="176" spans="9:23" x14ac:dyDescent="0.55000000000000004">
      <c r="U176" s="3"/>
      <c r="V176" s="3"/>
      <c r="W176" s="3"/>
    </row>
    <row r="177" spans="7:24" x14ac:dyDescent="0.55000000000000004">
      <c r="G177" s="1"/>
      <c r="R177" s="1"/>
      <c r="T177" s="1"/>
      <c r="U177" s="3"/>
      <c r="V177" s="3"/>
      <c r="W177" s="3"/>
    </row>
    <row r="178" spans="7:24" x14ac:dyDescent="0.55000000000000004">
      <c r="U178" s="3"/>
      <c r="V178" s="3"/>
      <c r="W178" s="3"/>
    </row>
    <row r="179" spans="7:24" x14ac:dyDescent="0.55000000000000004">
      <c r="U179" s="3"/>
      <c r="V179" s="3"/>
      <c r="W179" s="3"/>
    </row>
    <row r="180" spans="7:24" x14ac:dyDescent="0.55000000000000004">
      <c r="U180" s="3"/>
      <c r="V180" s="3"/>
      <c r="W180" s="3"/>
    </row>
    <row r="181" spans="7:24" x14ac:dyDescent="0.55000000000000004">
      <c r="J181" s="1"/>
      <c r="T181" s="1"/>
      <c r="W181" s="3"/>
      <c r="X181" s="11"/>
    </row>
    <row r="182" spans="7:24" x14ac:dyDescent="0.55000000000000004">
      <c r="G182" s="1"/>
      <c r="R182" s="1"/>
      <c r="T182" s="1"/>
      <c r="W182" s="3"/>
    </row>
    <row r="183" spans="7:24" x14ac:dyDescent="0.55000000000000004">
      <c r="G183" s="1"/>
      <c r="R183" s="1"/>
      <c r="T183" s="1"/>
      <c r="W183" s="3"/>
    </row>
    <row r="184" spans="7:24" x14ac:dyDescent="0.55000000000000004">
      <c r="G184" s="1"/>
      <c r="P184">
        <v>5900</v>
      </c>
      <c r="Q184"/>
      <c r="R184" s="1"/>
      <c r="T184" s="1"/>
      <c r="W184" s="3"/>
    </row>
    <row r="185" spans="7:24" x14ac:dyDescent="0.55000000000000004">
      <c r="G185" s="1"/>
      <c r="P185">
        <v>5900</v>
      </c>
      <c r="Q185"/>
      <c r="R185" s="1"/>
      <c r="T185" s="1"/>
      <c r="W185" s="3"/>
    </row>
    <row r="186" spans="7:24" x14ac:dyDescent="0.55000000000000004">
      <c r="G186" s="1"/>
      <c r="R186" s="1"/>
      <c r="T186" s="1"/>
      <c r="W186" s="3"/>
    </row>
    <row r="187" spans="7:24" x14ac:dyDescent="0.55000000000000004">
      <c r="G187" s="1"/>
      <c r="R187" s="1"/>
      <c r="T187" s="1"/>
      <c r="W187" s="3"/>
    </row>
    <row r="188" spans="7:24" x14ac:dyDescent="0.55000000000000004">
      <c r="G188" s="1"/>
      <c r="R188" s="1"/>
      <c r="T188" s="1"/>
      <c r="W188" s="3"/>
    </row>
    <row r="189" spans="7:24" x14ac:dyDescent="0.55000000000000004">
      <c r="G189" s="1"/>
      <c r="R189" s="1"/>
      <c r="T189" s="1"/>
      <c r="W189" s="3"/>
    </row>
    <row r="190" spans="7:24" x14ac:dyDescent="0.55000000000000004">
      <c r="G190" s="1"/>
      <c r="R190" s="1"/>
      <c r="T190" s="1"/>
      <c r="W190" s="3"/>
    </row>
    <row r="191" spans="7:24" x14ac:dyDescent="0.55000000000000004">
      <c r="G191" s="1"/>
      <c r="R191" s="1"/>
      <c r="T191" s="1"/>
      <c r="U191" s="3"/>
      <c r="V191" s="3"/>
      <c r="W191" s="3"/>
    </row>
    <row r="192" spans="7:24" x14ac:dyDescent="0.55000000000000004">
      <c r="G192" s="1"/>
      <c r="R192" s="1"/>
      <c r="T192" s="1"/>
      <c r="U192" s="3"/>
      <c r="V192" s="3"/>
      <c r="W192" s="3"/>
    </row>
    <row r="193" spans="7:23" x14ac:dyDescent="0.55000000000000004">
      <c r="G193" s="1"/>
      <c r="R193" s="1"/>
      <c r="T193" s="1"/>
      <c r="U193" s="3"/>
      <c r="V193" s="3"/>
      <c r="W193" s="3"/>
    </row>
    <row r="194" spans="7:23" x14ac:dyDescent="0.55000000000000004">
      <c r="G194" s="1"/>
      <c r="R194" s="1"/>
      <c r="T194" s="1"/>
      <c r="W194" s="3"/>
    </row>
    <row r="195" spans="7:23" x14ac:dyDescent="0.55000000000000004">
      <c r="G195" s="9"/>
      <c r="H195" s="7"/>
      <c r="I195" s="7"/>
      <c r="P195">
        <v>55000</v>
      </c>
      <c r="Q195"/>
      <c r="R195" s="1"/>
      <c r="T195" s="1"/>
      <c r="V195" s="3"/>
      <c r="W195" s="3"/>
    </row>
    <row r="196" spans="7:23" x14ac:dyDescent="0.55000000000000004">
      <c r="G196" s="1"/>
      <c r="P196">
        <v>55000</v>
      </c>
      <c r="Q196"/>
      <c r="R196" s="1"/>
      <c r="T196" s="1"/>
      <c r="V196" s="3"/>
      <c r="W196" s="3"/>
    </row>
    <row r="197" spans="7:23" x14ac:dyDescent="0.55000000000000004">
      <c r="G197" s="1"/>
      <c r="P197" s="3"/>
      <c r="R197" s="1"/>
      <c r="S197" s="3"/>
      <c r="T197" s="1"/>
      <c r="V197" s="3"/>
      <c r="W197" s="3"/>
    </row>
    <row r="198" spans="7:23" x14ac:dyDescent="0.55000000000000004">
      <c r="G198" s="1"/>
      <c r="P198" s="3">
        <v>48000</v>
      </c>
      <c r="R198" s="1"/>
      <c r="S198" s="3"/>
      <c r="T198" s="1"/>
      <c r="V198" s="3"/>
      <c r="W198" s="3"/>
    </row>
    <row r="199" spans="7:23" x14ac:dyDescent="0.55000000000000004">
      <c r="G199" s="1"/>
      <c r="P199" s="3">
        <v>72000</v>
      </c>
      <c r="R199" s="1"/>
      <c r="S199" s="3"/>
      <c r="T199" s="1"/>
      <c r="V199" s="3"/>
      <c r="W199" s="3"/>
    </row>
    <row r="200" spans="7:23" x14ac:dyDescent="0.55000000000000004">
      <c r="G200" s="1"/>
      <c r="P200" s="3">
        <v>25000</v>
      </c>
      <c r="R200" s="1"/>
      <c r="S200" s="3"/>
      <c r="T200" s="1"/>
      <c r="V200" s="3"/>
      <c r="W200" s="3"/>
    </row>
    <row r="201" spans="7:23" x14ac:dyDescent="0.55000000000000004">
      <c r="G201" s="1"/>
      <c r="P201" s="3">
        <v>28000</v>
      </c>
      <c r="R201" s="1"/>
      <c r="S201" s="3"/>
      <c r="T201" s="1"/>
      <c r="V201" s="3"/>
      <c r="W201" s="3"/>
    </row>
    <row r="202" spans="7:23" x14ac:dyDescent="0.55000000000000004">
      <c r="G202" s="1"/>
      <c r="P202" s="3">
        <v>45000</v>
      </c>
      <c r="R202" s="1"/>
      <c r="S202" s="3"/>
      <c r="T202" s="1"/>
      <c r="V202" s="3"/>
      <c r="W202" s="3"/>
    </row>
    <row r="203" spans="7:23" x14ac:dyDescent="0.55000000000000004">
      <c r="G203" s="1"/>
      <c r="P203" s="3"/>
      <c r="R203" s="1"/>
      <c r="S203" s="3"/>
      <c r="T203" s="1"/>
      <c r="V203" s="3"/>
      <c r="W203" s="3"/>
    </row>
    <row r="204" spans="7:23" x14ac:dyDescent="0.55000000000000004">
      <c r="G204" s="1"/>
      <c r="R204" s="1"/>
      <c r="T204" s="1"/>
      <c r="U204" s="3"/>
      <c r="V204" s="3"/>
      <c r="W204" s="3"/>
    </row>
    <row r="205" spans="7:23" x14ac:dyDescent="0.55000000000000004">
      <c r="G205" s="1"/>
      <c r="P205" s="3">
        <v>108000</v>
      </c>
      <c r="R205" s="1"/>
      <c r="S205" s="3"/>
      <c r="T205" s="1"/>
      <c r="V205" s="3"/>
      <c r="W205" s="3"/>
    </row>
    <row r="206" spans="7:23" x14ac:dyDescent="0.55000000000000004">
      <c r="G206" s="1"/>
      <c r="P206" s="3">
        <v>25000</v>
      </c>
      <c r="R206" s="1"/>
      <c r="S206" s="3"/>
      <c r="T206" s="1"/>
      <c r="V206" s="3"/>
      <c r="W206" s="3"/>
    </row>
    <row r="207" spans="7:23" x14ac:dyDescent="0.55000000000000004">
      <c r="G207" s="1"/>
      <c r="P207" s="3">
        <v>26000</v>
      </c>
      <c r="R207" s="1"/>
      <c r="S207" s="3"/>
      <c r="T207" s="1"/>
      <c r="V207" s="3"/>
      <c r="W207" s="3"/>
    </row>
    <row r="208" spans="7:23" x14ac:dyDescent="0.55000000000000004">
      <c r="G208" s="1"/>
      <c r="P208" s="3">
        <v>12000</v>
      </c>
      <c r="R208" s="1"/>
      <c r="S208" s="3"/>
      <c r="T208" s="1"/>
      <c r="V208" s="3"/>
      <c r="W208" s="3"/>
    </row>
    <row r="209" spans="7:23" x14ac:dyDescent="0.55000000000000004">
      <c r="G209" s="1"/>
      <c r="P209" s="3">
        <v>95000</v>
      </c>
      <c r="R209" s="1"/>
      <c r="S209" s="3"/>
      <c r="T209" s="1"/>
      <c r="V209" s="3"/>
      <c r="W209" s="3"/>
    </row>
    <row r="210" spans="7:23" x14ac:dyDescent="0.55000000000000004">
      <c r="G210" s="1"/>
      <c r="P210" s="3">
        <v>128000</v>
      </c>
      <c r="R210" s="1"/>
      <c r="T210" s="1"/>
      <c r="V210" s="3"/>
      <c r="W210" s="3"/>
    </row>
    <row r="211" spans="7:23" x14ac:dyDescent="0.55000000000000004">
      <c r="G211" s="1"/>
      <c r="P211" s="3">
        <v>250000</v>
      </c>
      <c r="R211" s="1"/>
      <c r="T211" s="1"/>
      <c r="V211" s="3"/>
      <c r="W211" s="3"/>
    </row>
    <row r="212" spans="7:23" x14ac:dyDescent="0.55000000000000004">
      <c r="G212" s="1"/>
      <c r="P212" s="3">
        <v>38000</v>
      </c>
      <c r="R212" s="1"/>
      <c r="S212" s="3"/>
      <c r="T212" s="1"/>
      <c r="V212" s="3"/>
      <c r="W212" s="3"/>
    </row>
    <row r="213" spans="7:23" x14ac:dyDescent="0.55000000000000004">
      <c r="G213" s="1"/>
      <c r="P213" s="3">
        <v>38000</v>
      </c>
      <c r="R213" s="1"/>
      <c r="S213" s="3"/>
      <c r="T213" s="1"/>
      <c r="V213" s="3"/>
      <c r="W213" s="3"/>
    </row>
    <row r="214" spans="7:23" x14ac:dyDescent="0.55000000000000004">
      <c r="G214" s="1"/>
      <c r="P214" s="3">
        <v>69000</v>
      </c>
      <c r="R214" s="1"/>
      <c r="S214" s="3"/>
      <c r="T214" s="1"/>
      <c r="V214" s="3"/>
      <c r="W214" s="3"/>
    </row>
    <row r="215" spans="7:23" x14ac:dyDescent="0.55000000000000004">
      <c r="G215" s="1"/>
      <c r="P215" s="3">
        <v>125000</v>
      </c>
      <c r="R215" s="1"/>
      <c r="T215" s="1"/>
      <c r="V215" s="3"/>
      <c r="W215" s="3"/>
    </row>
    <row r="216" spans="7:23" x14ac:dyDescent="0.55000000000000004">
      <c r="G216" s="1"/>
      <c r="P216" s="3">
        <v>98000</v>
      </c>
      <c r="R216" s="1"/>
      <c r="T216" s="1"/>
      <c r="V216" s="3"/>
      <c r="W216" s="3"/>
    </row>
    <row r="217" spans="7:23" x14ac:dyDescent="0.55000000000000004">
      <c r="G217" s="1"/>
      <c r="R217" s="1"/>
      <c r="T217" s="1"/>
      <c r="U217" s="3"/>
      <c r="V217" s="3"/>
      <c r="W217" s="3"/>
    </row>
    <row r="218" spans="7:23" x14ac:dyDescent="0.55000000000000004">
      <c r="G218" s="1"/>
      <c r="R218" s="1"/>
      <c r="T218" s="1"/>
      <c r="U218" s="3"/>
      <c r="V218" s="3"/>
      <c r="W218" s="3"/>
    </row>
    <row r="219" spans="7:23" x14ac:dyDescent="0.55000000000000004">
      <c r="G219" s="1"/>
      <c r="I219" s="8"/>
      <c r="R219" s="1"/>
      <c r="T219" s="1"/>
      <c r="U219" s="3"/>
      <c r="V219" s="3"/>
      <c r="W219" s="3"/>
    </row>
    <row r="220" spans="7:23" x14ac:dyDescent="0.55000000000000004">
      <c r="G220" s="9"/>
      <c r="H220" s="7"/>
      <c r="I220" s="8"/>
      <c r="K220" s="8"/>
      <c r="L220" s="8"/>
      <c r="M220" s="8"/>
      <c r="N220" s="8"/>
      <c r="P220">
        <v>9200</v>
      </c>
      <c r="R220" s="1"/>
      <c r="T220" s="1"/>
      <c r="V220" s="3"/>
      <c r="W220" s="3"/>
    </row>
    <row r="221" spans="7:23" x14ac:dyDescent="0.55000000000000004">
      <c r="G221" s="9"/>
      <c r="H221" s="7"/>
      <c r="I221" s="8"/>
      <c r="K221" s="8"/>
      <c r="L221" s="8"/>
      <c r="M221" s="8"/>
      <c r="N221" s="8"/>
      <c r="P221">
        <v>11800</v>
      </c>
      <c r="R221" s="1"/>
      <c r="T221" s="1"/>
      <c r="V221" s="3"/>
      <c r="W221" s="3"/>
    </row>
    <row r="222" spans="7:23" x14ac:dyDescent="0.55000000000000004">
      <c r="G222" s="9"/>
      <c r="H222" s="7"/>
      <c r="I222" s="8"/>
      <c r="K222" s="8"/>
      <c r="L222" s="8"/>
      <c r="M222" s="8"/>
      <c r="N222" s="8"/>
      <c r="P222">
        <v>12500</v>
      </c>
      <c r="R222" s="1"/>
      <c r="T222" s="1"/>
      <c r="V222" s="3"/>
      <c r="W222" s="3"/>
    </row>
    <row r="223" spans="7:23" x14ac:dyDescent="0.55000000000000004">
      <c r="G223" s="9"/>
      <c r="H223" s="7"/>
      <c r="I223" s="8"/>
      <c r="K223" s="8"/>
      <c r="L223" s="8"/>
      <c r="M223" s="8"/>
      <c r="N223" s="8"/>
      <c r="P223">
        <v>8500</v>
      </c>
      <c r="R223" s="1"/>
      <c r="T223" s="1"/>
      <c r="V223" s="3"/>
      <c r="W223" s="3"/>
    </row>
    <row r="224" spans="7:23" x14ac:dyDescent="0.55000000000000004">
      <c r="G224" s="9"/>
      <c r="H224" s="7"/>
      <c r="I224" s="8"/>
      <c r="K224" s="8"/>
      <c r="L224" s="8"/>
      <c r="M224" s="8"/>
      <c r="N224" s="8"/>
      <c r="P224">
        <v>8500</v>
      </c>
      <c r="R224" s="1"/>
      <c r="T224" s="1"/>
      <c r="V224" s="3"/>
      <c r="W224" s="3"/>
    </row>
    <row r="225" spans="7:23" x14ac:dyDescent="0.55000000000000004">
      <c r="G225" s="9"/>
      <c r="H225" s="7"/>
      <c r="I225" s="8"/>
      <c r="K225" s="8"/>
      <c r="L225" s="8"/>
      <c r="M225" s="8"/>
      <c r="N225" s="8"/>
      <c r="P225">
        <v>8500</v>
      </c>
      <c r="R225" s="1"/>
      <c r="T225" s="1"/>
      <c r="V225" s="3"/>
      <c r="W225" s="3"/>
    </row>
    <row r="226" spans="7:23" x14ac:dyDescent="0.55000000000000004">
      <c r="G226" s="9"/>
      <c r="H226" s="7"/>
      <c r="I226" s="8"/>
      <c r="K226" s="8"/>
      <c r="L226" s="8"/>
      <c r="M226" s="8"/>
      <c r="N226" s="8"/>
      <c r="P226">
        <v>8500</v>
      </c>
      <c r="R226" s="1"/>
      <c r="T226" s="1"/>
      <c r="V226" s="3"/>
      <c r="W226" s="3"/>
    </row>
    <row r="227" spans="7:23" x14ac:dyDescent="0.55000000000000004">
      <c r="G227" s="9"/>
      <c r="H227" s="7"/>
      <c r="I227" s="8"/>
      <c r="K227" s="8"/>
      <c r="L227" s="8"/>
      <c r="M227" s="8"/>
      <c r="N227" s="8"/>
      <c r="P227">
        <v>8500</v>
      </c>
      <c r="R227" s="1"/>
      <c r="T227" s="1"/>
      <c r="V227" s="3"/>
      <c r="W227" s="3"/>
    </row>
    <row r="228" spans="7:23" x14ac:dyDescent="0.55000000000000004">
      <c r="G228" s="9"/>
      <c r="H228" s="7"/>
      <c r="I228" s="8"/>
      <c r="K228" s="8"/>
      <c r="L228" s="8"/>
      <c r="M228" s="8"/>
      <c r="P228">
        <v>12000</v>
      </c>
      <c r="R228" s="1"/>
      <c r="T228" s="1"/>
      <c r="V228" s="3"/>
      <c r="W228" s="3"/>
    </row>
    <row r="229" spans="7:23" x14ac:dyDescent="0.55000000000000004">
      <c r="G229" s="9"/>
      <c r="H229" s="7"/>
      <c r="I229" s="7"/>
      <c r="P229">
        <v>127000</v>
      </c>
      <c r="R229" s="1"/>
      <c r="T229" s="1"/>
      <c r="V229" s="3"/>
      <c r="W229" s="3"/>
    </row>
    <row r="230" spans="7:23" x14ac:dyDescent="0.55000000000000004">
      <c r="G230" s="1"/>
      <c r="P230" s="3">
        <v>11000</v>
      </c>
      <c r="R230" s="1"/>
      <c r="S230" s="3"/>
      <c r="T230" s="1"/>
      <c r="V230" s="3"/>
      <c r="W230" s="3"/>
    </row>
    <row r="231" spans="7:23" x14ac:dyDescent="0.55000000000000004">
      <c r="G231" s="1"/>
      <c r="P231" s="3">
        <v>7000</v>
      </c>
      <c r="R231" s="1"/>
      <c r="S231" s="3"/>
      <c r="T231" s="1"/>
      <c r="V231" s="3"/>
      <c r="W231" s="3"/>
    </row>
    <row r="232" spans="7:23" x14ac:dyDescent="0.55000000000000004">
      <c r="G232" s="1"/>
      <c r="P232" s="3">
        <v>12500</v>
      </c>
      <c r="R232" s="1"/>
      <c r="S232" s="3"/>
      <c r="T232" s="1"/>
      <c r="V232" s="3"/>
      <c r="W232" s="3"/>
    </row>
    <row r="233" spans="7:23" x14ac:dyDescent="0.55000000000000004">
      <c r="G233" s="1"/>
      <c r="P233" s="3">
        <v>12500</v>
      </c>
      <c r="R233" s="1"/>
      <c r="S233" s="3"/>
      <c r="T233" s="1"/>
      <c r="V233" s="3"/>
      <c r="W233" s="3"/>
    </row>
    <row r="234" spans="7:23" x14ac:dyDescent="0.55000000000000004">
      <c r="G234" s="1"/>
      <c r="P234" s="3">
        <v>6000</v>
      </c>
      <c r="R234" s="1"/>
      <c r="S234" s="3"/>
      <c r="T234" s="1"/>
      <c r="V234" s="3"/>
      <c r="W234" s="3"/>
    </row>
    <row r="235" spans="7:23" x14ac:dyDescent="0.55000000000000004">
      <c r="G235" s="1"/>
      <c r="P235" s="3">
        <v>6000</v>
      </c>
      <c r="R235" s="1"/>
      <c r="S235" s="3"/>
      <c r="T235" s="1"/>
      <c r="V235" s="3"/>
      <c r="W235" s="3"/>
    </row>
    <row r="236" spans="7:23" x14ac:dyDescent="0.55000000000000004">
      <c r="P236" s="3">
        <v>6000</v>
      </c>
      <c r="R236" s="1"/>
      <c r="S236" s="3"/>
      <c r="T236" s="1"/>
      <c r="V236" s="3"/>
      <c r="W236" s="3"/>
    </row>
    <row r="237" spans="7:23" x14ac:dyDescent="0.55000000000000004">
      <c r="G237" s="1"/>
      <c r="P237" s="3">
        <v>6000</v>
      </c>
      <c r="R237" s="1"/>
      <c r="S237" s="3"/>
      <c r="T237" s="1"/>
      <c r="V237" s="3"/>
      <c r="W237" s="3"/>
    </row>
    <row r="238" spans="7:23" x14ac:dyDescent="0.55000000000000004">
      <c r="G238" s="1"/>
      <c r="P238" s="3">
        <v>4750</v>
      </c>
      <c r="R238" s="1"/>
      <c r="S238" s="3"/>
      <c r="T238" s="1"/>
      <c r="V238" s="3"/>
      <c r="W238" s="3"/>
    </row>
    <row r="239" spans="7:23" x14ac:dyDescent="0.55000000000000004">
      <c r="G239" s="1"/>
      <c r="P239" s="3">
        <v>4750</v>
      </c>
      <c r="R239" s="1"/>
      <c r="S239" s="3"/>
      <c r="T239" s="1"/>
      <c r="V239" s="3"/>
      <c r="W239" s="3"/>
    </row>
    <row r="240" spans="7:23" x14ac:dyDescent="0.55000000000000004">
      <c r="G240" s="1"/>
      <c r="P240" s="3">
        <v>4750</v>
      </c>
      <c r="R240" s="1"/>
      <c r="S240" s="3"/>
      <c r="T240" s="1"/>
      <c r="V240" s="3"/>
      <c r="W240" s="3"/>
    </row>
    <row r="241" spans="7:23" x14ac:dyDescent="0.55000000000000004">
      <c r="G241" s="1"/>
      <c r="P241" s="3">
        <v>4750</v>
      </c>
      <c r="R241" s="1"/>
      <c r="S241" s="3"/>
      <c r="T241" s="1"/>
      <c r="V241" s="3"/>
      <c r="W241" s="3"/>
    </row>
    <row r="242" spans="7:23" x14ac:dyDescent="0.55000000000000004">
      <c r="G242" s="1"/>
      <c r="P242" s="3">
        <v>17000</v>
      </c>
      <c r="R242" s="1"/>
      <c r="S242" s="3"/>
      <c r="T242" s="1"/>
      <c r="V242" s="3"/>
      <c r="W242" s="3"/>
    </row>
    <row r="243" spans="7:23" x14ac:dyDescent="0.55000000000000004">
      <c r="G243" s="1"/>
      <c r="P243" s="3">
        <v>17000</v>
      </c>
      <c r="R243" s="1"/>
      <c r="S243" s="3"/>
      <c r="T243" s="1"/>
      <c r="V243" s="3"/>
      <c r="W243" s="3"/>
    </row>
    <row r="244" spans="7:23" x14ac:dyDescent="0.55000000000000004">
      <c r="G244" s="1"/>
      <c r="P244" s="3">
        <v>9000</v>
      </c>
      <c r="R244" s="1"/>
      <c r="S244" s="3"/>
      <c r="T244" s="1"/>
      <c r="V244" s="3"/>
      <c r="W244" s="3"/>
    </row>
    <row r="245" spans="7:23" x14ac:dyDescent="0.55000000000000004">
      <c r="G245" s="1"/>
      <c r="P245" s="3">
        <v>9000</v>
      </c>
      <c r="R245" s="1"/>
      <c r="S245" s="3"/>
      <c r="T245" s="1"/>
      <c r="V245" s="3"/>
      <c r="W245" s="3"/>
    </row>
    <row r="246" spans="7:23" x14ac:dyDescent="0.55000000000000004">
      <c r="G246" s="1"/>
      <c r="P246" s="3">
        <v>9000</v>
      </c>
      <c r="R246" s="1"/>
      <c r="S246" s="3"/>
      <c r="T246" s="1"/>
      <c r="V246" s="3"/>
      <c r="W246" s="3"/>
    </row>
    <row r="247" spans="7:23" x14ac:dyDescent="0.55000000000000004">
      <c r="G247" s="1"/>
      <c r="P247" s="3">
        <v>9000</v>
      </c>
      <c r="R247" s="1"/>
      <c r="S247" s="3"/>
      <c r="T247" s="1"/>
      <c r="V247" s="3"/>
      <c r="W247" s="3"/>
    </row>
    <row r="248" spans="7:23" x14ac:dyDescent="0.55000000000000004">
      <c r="G248" s="1"/>
      <c r="P248" s="3">
        <v>9000</v>
      </c>
      <c r="R248" s="1"/>
      <c r="S248" s="3"/>
      <c r="T248" s="1"/>
      <c r="V248" s="3"/>
      <c r="W248" s="3"/>
    </row>
    <row r="249" spans="7:23" x14ac:dyDescent="0.55000000000000004">
      <c r="G249" s="1"/>
      <c r="P249" s="3">
        <v>17000</v>
      </c>
      <c r="R249" s="2"/>
      <c r="S249" s="3"/>
      <c r="V249" s="3"/>
      <c r="W249" s="3"/>
    </row>
    <row r="250" spans="7:23" x14ac:dyDescent="0.55000000000000004">
      <c r="G250" s="1"/>
      <c r="P250" s="3">
        <v>17000</v>
      </c>
      <c r="R250" s="2"/>
      <c r="S250" s="3"/>
      <c r="V250" s="3"/>
      <c r="W250" s="3"/>
    </row>
    <row r="251" spans="7:23" x14ac:dyDescent="0.55000000000000004">
      <c r="G251" s="1"/>
      <c r="P251" s="3">
        <v>34000</v>
      </c>
      <c r="R251" s="2"/>
      <c r="V251" s="3"/>
      <c r="W251" s="3"/>
    </row>
    <row r="252" spans="7:23" x14ac:dyDescent="0.55000000000000004">
      <c r="G252" s="1"/>
      <c r="P252" s="3">
        <v>12500</v>
      </c>
      <c r="R252" s="2"/>
      <c r="S252" s="3"/>
      <c r="V252" s="3"/>
      <c r="W252" s="3"/>
    </row>
    <row r="253" spans="7:23" x14ac:dyDescent="0.55000000000000004">
      <c r="G253" s="1"/>
      <c r="P253" s="3">
        <v>12500</v>
      </c>
      <c r="R253" s="2"/>
      <c r="S253" s="3"/>
      <c r="T253" s="3"/>
      <c r="U253" s="3"/>
      <c r="V253" s="3"/>
      <c r="W253" s="3"/>
    </row>
    <row r="254" spans="7:23" x14ac:dyDescent="0.55000000000000004">
      <c r="G254" s="1"/>
      <c r="P254" s="3">
        <v>17000</v>
      </c>
      <c r="R254" s="2"/>
      <c r="S254" s="3"/>
      <c r="V254" s="3"/>
      <c r="W254" s="3"/>
    </row>
    <row r="255" spans="7:23" x14ac:dyDescent="0.55000000000000004">
      <c r="G255" s="1"/>
      <c r="P255" s="3">
        <v>9900</v>
      </c>
      <c r="R255" s="2"/>
      <c r="S255" s="3"/>
      <c r="V255" s="3"/>
      <c r="W255" s="3"/>
    </row>
    <row r="256" spans="7:23" x14ac:dyDescent="0.55000000000000004">
      <c r="G256" s="1"/>
      <c r="P256" s="3">
        <v>9900</v>
      </c>
      <c r="R256" s="2"/>
      <c r="S256" s="3"/>
      <c r="V256" s="3"/>
      <c r="W256" s="3"/>
    </row>
    <row r="257" spans="7:23" x14ac:dyDescent="0.55000000000000004">
      <c r="G257" s="1"/>
      <c r="P257" s="3">
        <v>9900</v>
      </c>
      <c r="R257" s="1"/>
      <c r="S257" s="3"/>
      <c r="T257" s="1"/>
      <c r="V257" s="3"/>
      <c r="W257" s="3"/>
    </row>
    <row r="258" spans="7:23" x14ac:dyDescent="0.55000000000000004">
      <c r="G258" s="1"/>
      <c r="P258" s="3">
        <v>145000</v>
      </c>
      <c r="R258" s="1"/>
      <c r="T258" s="1"/>
      <c r="V258" s="3"/>
      <c r="W258" s="3"/>
    </row>
    <row r="259" spans="7:23" x14ac:dyDescent="0.55000000000000004">
      <c r="G259" s="1"/>
      <c r="P259" s="3">
        <v>80000</v>
      </c>
      <c r="R259" s="1"/>
      <c r="T259" s="1"/>
      <c r="V259" s="3"/>
      <c r="W259" s="3"/>
    </row>
    <row r="260" spans="7:23" x14ac:dyDescent="0.55000000000000004">
      <c r="G260" s="1"/>
      <c r="P260" s="3">
        <v>28500</v>
      </c>
      <c r="R260" s="1"/>
      <c r="S260" s="3"/>
      <c r="T260" s="1"/>
      <c r="V260" s="3"/>
      <c r="W260" s="3"/>
    </row>
    <row r="261" spans="7:23" x14ac:dyDescent="0.55000000000000004">
      <c r="G261" s="1"/>
      <c r="P261" s="3">
        <v>25000</v>
      </c>
      <c r="R261" s="1"/>
      <c r="S261" s="3"/>
      <c r="T261" s="1"/>
      <c r="V261" s="3"/>
      <c r="W261" s="3"/>
    </row>
    <row r="262" spans="7:23" x14ac:dyDescent="0.55000000000000004">
      <c r="G262" s="1"/>
      <c r="P262" s="3">
        <v>56000</v>
      </c>
      <c r="R262" s="1"/>
      <c r="S262" s="3"/>
      <c r="T262" s="1"/>
      <c r="V262" s="3"/>
      <c r="W262" s="3"/>
    </row>
    <row r="263" spans="7:23" x14ac:dyDescent="0.55000000000000004">
      <c r="G263" s="9"/>
      <c r="H263" s="7"/>
      <c r="I263" s="7"/>
      <c r="P263">
        <v>95000</v>
      </c>
      <c r="R263" s="2"/>
      <c r="V263" s="3"/>
      <c r="W263" s="3"/>
    </row>
    <row r="264" spans="7:23" x14ac:dyDescent="0.55000000000000004">
      <c r="G264" s="9"/>
      <c r="H264" s="7"/>
      <c r="I264" s="7"/>
      <c r="P264">
        <v>90000</v>
      </c>
      <c r="R264" s="2"/>
      <c r="V264" s="3"/>
      <c r="W264" s="3"/>
    </row>
    <row r="265" spans="7:23" x14ac:dyDescent="0.55000000000000004">
      <c r="G265" s="1"/>
      <c r="P265" s="3">
        <v>35000</v>
      </c>
      <c r="R265" s="2"/>
      <c r="S265" s="3"/>
      <c r="V265" s="3"/>
      <c r="W265" s="3"/>
    </row>
    <row r="266" spans="7:23" x14ac:dyDescent="0.55000000000000004">
      <c r="G266" s="1"/>
      <c r="P266" s="3"/>
      <c r="R266" s="2"/>
      <c r="S266" s="3"/>
      <c r="V266" s="3"/>
      <c r="W266" s="3"/>
    </row>
    <row r="267" spans="7:23" x14ac:dyDescent="0.55000000000000004">
      <c r="G267" s="1"/>
      <c r="P267" s="3">
        <v>180000</v>
      </c>
      <c r="R267" s="2"/>
      <c r="S267" s="3"/>
      <c r="V267" s="3"/>
      <c r="W267" s="3"/>
    </row>
    <row r="268" spans="7:23" x14ac:dyDescent="0.55000000000000004">
      <c r="G268" s="1"/>
      <c r="P268" s="3">
        <v>38000</v>
      </c>
      <c r="R268" s="2"/>
      <c r="S268" s="3"/>
      <c r="V268" s="3"/>
      <c r="W268" s="3"/>
    </row>
    <row r="269" spans="7:23" x14ac:dyDescent="0.55000000000000004">
      <c r="G269" s="1"/>
      <c r="P269" s="3">
        <v>55000</v>
      </c>
      <c r="R269" s="2"/>
      <c r="S269" s="3"/>
      <c r="V269" s="3"/>
      <c r="W269" s="3"/>
    </row>
    <row r="270" spans="7:23" x14ac:dyDescent="0.55000000000000004">
      <c r="G270" s="1"/>
      <c r="P270" s="3">
        <v>72000</v>
      </c>
      <c r="R270" s="2"/>
      <c r="S270" s="3"/>
      <c r="V270" s="3"/>
      <c r="W270" s="3"/>
    </row>
    <row r="271" spans="7:23" x14ac:dyDescent="0.55000000000000004">
      <c r="G271" s="1"/>
      <c r="P271" s="3">
        <v>20000</v>
      </c>
      <c r="R271" s="2"/>
      <c r="S271" s="3"/>
      <c r="V271" s="3"/>
      <c r="W271" s="3"/>
    </row>
    <row r="272" spans="7:23" x14ac:dyDescent="0.55000000000000004">
      <c r="G272" s="1"/>
      <c r="P272" s="3">
        <v>100000</v>
      </c>
      <c r="R272" s="2"/>
      <c r="S272" s="3"/>
      <c r="V272" s="3"/>
      <c r="W272" s="3"/>
    </row>
    <row r="273" spans="7:23" x14ac:dyDescent="0.55000000000000004">
      <c r="G273" s="1"/>
      <c r="P273" s="3"/>
      <c r="R273" s="2"/>
      <c r="S273" s="3"/>
      <c r="V273" s="3"/>
      <c r="W273" s="3"/>
    </row>
    <row r="274" spans="7:23" x14ac:dyDescent="0.55000000000000004">
      <c r="G274" s="1"/>
      <c r="P274" s="3"/>
      <c r="R274" s="2"/>
      <c r="S274" s="3"/>
      <c r="V274" s="3"/>
      <c r="W274" s="3"/>
    </row>
    <row r="275" spans="7:23" x14ac:dyDescent="0.55000000000000004">
      <c r="G275" s="1"/>
      <c r="P275" s="3">
        <v>39000</v>
      </c>
      <c r="R275" s="2"/>
      <c r="S275" s="3"/>
      <c r="V275" s="3"/>
      <c r="W275" s="3"/>
    </row>
    <row r="276" spans="7:23" x14ac:dyDescent="0.55000000000000004">
      <c r="G276" s="1"/>
      <c r="P276" s="3">
        <v>9500</v>
      </c>
      <c r="R276" s="2"/>
      <c r="S276" s="3"/>
      <c r="V276" s="3"/>
      <c r="W276" s="3"/>
    </row>
    <row r="277" spans="7:23" x14ac:dyDescent="0.55000000000000004">
      <c r="G277" s="1"/>
      <c r="R277" s="2"/>
      <c r="U277" s="3"/>
      <c r="V277" s="3"/>
      <c r="W277" s="3"/>
    </row>
    <row r="278" spans="7:23" x14ac:dyDescent="0.55000000000000004">
      <c r="G278" s="1"/>
      <c r="P278" s="3">
        <v>5100</v>
      </c>
      <c r="R278" s="2"/>
      <c r="S278" s="3"/>
      <c r="V278" s="3"/>
      <c r="W278" s="3"/>
    </row>
    <row r="279" spans="7:23" x14ac:dyDescent="0.55000000000000004">
      <c r="G279" s="1"/>
      <c r="P279" s="3">
        <v>5100</v>
      </c>
      <c r="R279" s="2"/>
      <c r="S279" s="3"/>
      <c r="T279" s="1"/>
      <c r="V279" s="3"/>
      <c r="W279" s="3"/>
    </row>
    <row r="280" spans="7:23" x14ac:dyDescent="0.55000000000000004">
      <c r="G280" s="1"/>
      <c r="P280" s="3">
        <v>5100</v>
      </c>
      <c r="R280" s="2"/>
      <c r="S280" s="3"/>
      <c r="T280" s="1"/>
      <c r="V280" s="3"/>
      <c r="W280" s="3"/>
    </row>
    <row r="281" spans="7:23" x14ac:dyDescent="0.55000000000000004">
      <c r="G281" s="1"/>
      <c r="P281" s="3">
        <v>4700</v>
      </c>
      <c r="R281" s="2"/>
      <c r="S281" s="3"/>
      <c r="T281" s="1"/>
      <c r="V281" s="3"/>
      <c r="W281" s="3"/>
    </row>
    <row r="282" spans="7:23" x14ac:dyDescent="0.55000000000000004">
      <c r="G282" s="1"/>
      <c r="P282" s="3">
        <v>4700</v>
      </c>
      <c r="R282" s="2"/>
      <c r="S282" s="3"/>
      <c r="T282" s="1"/>
      <c r="V282" s="3"/>
      <c r="W282" s="3"/>
    </row>
    <row r="283" spans="7:23" x14ac:dyDescent="0.55000000000000004">
      <c r="G283" s="1"/>
      <c r="P283" s="3">
        <v>4200</v>
      </c>
      <c r="R283" s="1"/>
      <c r="S283" s="3"/>
      <c r="T283" s="1"/>
      <c r="V283" s="3"/>
      <c r="W283" s="3"/>
    </row>
    <row r="284" spans="7:23" x14ac:dyDescent="0.55000000000000004">
      <c r="G284" s="1"/>
      <c r="P284" s="3">
        <v>4200</v>
      </c>
      <c r="R284" s="1"/>
      <c r="S284" s="3"/>
      <c r="T284" s="1"/>
      <c r="V284" s="3"/>
      <c r="W284" s="3"/>
    </row>
    <row r="285" spans="7:23" x14ac:dyDescent="0.55000000000000004">
      <c r="G285" s="1"/>
      <c r="P285" s="3">
        <v>4200</v>
      </c>
      <c r="R285" s="1"/>
      <c r="S285" s="3"/>
      <c r="T285" s="1"/>
      <c r="V285" s="3"/>
      <c r="W285" s="3"/>
    </row>
    <row r="286" spans="7:23" x14ac:dyDescent="0.55000000000000004">
      <c r="G286" s="1"/>
      <c r="P286" s="3">
        <v>7200</v>
      </c>
      <c r="R286" s="1"/>
      <c r="S286" s="3"/>
      <c r="T286" s="1"/>
      <c r="V286" s="3"/>
      <c r="W286" s="3"/>
    </row>
    <row r="287" spans="7:23" x14ac:dyDescent="0.55000000000000004">
      <c r="G287" s="1"/>
      <c r="P287" s="3">
        <v>7200</v>
      </c>
      <c r="R287" s="1"/>
      <c r="S287" s="3"/>
      <c r="T287" s="1"/>
      <c r="V287" s="3"/>
      <c r="W287" s="3"/>
    </row>
    <row r="288" spans="7:23" x14ac:dyDescent="0.55000000000000004">
      <c r="G288" s="1"/>
      <c r="P288" s="3">
        <v>7200</v>
      </c>
      <c r="R288" s="1"/>
      <c r="S288" s="3"/>
      <c r="T288" s="1"/>
      <c r="V288" s="3"/>
      <c r="W288" s="3"/>
    </row>
    <row r="289" spans="7:23" x14ac:dyDescent="0.55000000000000004">
      <c r="G289" s="1"/>
      <c r="P289" s="3">
        <v>6500</v>
      </c>
      <c r="R289" s="1"/>
      <c r="S289" s="3"/>
      <c r="T289" s="1"/>
      <c r="V289" s="3"/>
      <c r="W289" s="3"/>
    </row>
    <row r="290" spans="7:23" x14ac:dyDescent="0.55000000000000004">
      <c r="G290" s="1"/>
      <c r="P290" s="3">
        <v>6500</v>
      </c>
      <c r="R290" s="1"/>
      <c r="S290" s="3"/>
      <c r="T290" s="1"/>
      <c r="V290" s="3"/>
      <c r="W290" s="3"/>
    </row>
    <row r="291" spans="7:23" x14ac:dyDescent="0.55000000000000004">
      <c r="G291" s="1"/>
      <c r="P291" s="3">
        <v>6500</v>
      </c>
      <c r="R291" s="1"/>
      <c r="S291" s="3"/>
      <c r="T291" s="1"/>
      <c r="V291" s="3"/>
      <c r="W291" s="3"/>
    </row>
    <row r="292" spans="7:23" x14ac:dyDescent="0.55000000000000004">
      <c r="G292" s="1"/>
      <c r="P292" s="3">
        <v>6500</v>
      </c>
      <c r="R292" s="1"/>
      <c r="S292" s="3"/>
      <c r="T292" s="1"/>
      <c r="V292" s="3"/>
      <c r="W292" s="3"/>
    </row>
    <row r="293" spans="7:23" x14ac:dyDescent="0.55000000000000004">
      <c r="G293" s="1"/>
      <c r="P293" s="3">
        <v>6500</v>
      </c>
      <c r="R293" s="1"/>
      <c r="S293" s="3"/>
      <c r="T293" s="1"/>
      <c r="V293" s="3"/>
      <c r="W293" s="3"/>
    </row>
    <row r="294" spans="7:23" x14ac:dyDescent="0.55000000000000004">
      <c r="G294" s="1"/>
      <c r="P294" s="3">
        <v>6000</v>
      </c>
      <c r="R294" s="1"/>
      <c r="S294" s="3"/>
      <c r="T294" s="1"/>
      <c r="V294" s="3"/>
      <c r="W294" s="3"/>
    </row>
    <row r="295" spans="7:23" x14ac:dyDescent="0.55000000000000004">
      <c r="G295" s="1"/>
      <c r="P295" s="3">
        <v>6000</v>
      </c>
      <c r="R295" s="1"/>
      <c r="S295" s="3"/>
      <c r="T295" s="1"/>
      <c r="V295" s="3"/>
      <c r="W295" s="3"/>
    </row>
    <row r="296" spans="7:23" x14ac:dyDescent="0.55000000000000004">
      <c r="G296" s="1"/>
      <c r="R296" s="1"/>
      <c r="T296" s="1"/>
      <c r="W296" s="3"/>
    </row>
    <row r="297" spans="7:23" x14ac:dyDescent="0.55000000000000004">
      <c r="G297" s="1"/>
      <c r="P297" s="3">
        <v>12000</v>
      </c>
      <c r="R297" s="1"/>
      <c r="S297" s="3"/>
      <c r="T297" s="1"/>
      <c r="V297" s="3"/>
      <c r="W297" s="3"/>
    </row>
    <row r="298" spans="7:23" x14ac:dyDescent="0.55000000000000004">
      <c r="G298" s="1"/>
      <c r="P298" s="3">
        <v>29000</v>
      </c>
      <c r="R298" s="1"/>
      <c r="T298" s="1"/>
      <c r="V298" s="3"/>
      <c r="W298" s="3"/>
    </row>
    <row r="299" spans="7:23" x14ac:dyDescent="0.55000000000000004">
      <c r="G299" s="1"/>
      <c r="P299" s="3">
        <v>34000</v>
      </c>
      <c r="R299" s="1"/>
      <c r="T299" s="1"/>
      <c r="V299" s="3"/>
      <c r="W299" s="3"/>
    </row>
    <row r="300" spans="7:23" x14ac:dyDescent="0.55000000000000004">
      <c r="G300" s="1"/>
      <c r="P300" s="3">
        <v>69000</v>
      </c>
      <c r="R300" s="1"/>
      <c r="S300" s="3"/>
      <c r="T300" s="1"/>
      <c r="V300" s="3"/>
      <c r="W300" s="3"/>
    </row>
    <row r="301" spans="7:23" x14ac:dyDescent="0.55000000000000004">
      <c r="G301" s="1"/>
      <c r="P301" s="3"/>
      <c r="R301" s="1"/>
      <c r="S301" s="3"/>
      <c r="T301" s="1"/>
      <c r="V301" s="3"/>
      <c r="W301" s="3"/>
    </row>
    <row r="302" spans="7:23" x14ac:dyDescent="0.55000000000000004">
      <c r="G302" s="1"/>
      <c r="P302" s="3">
        <v>25000</v>
      </c>
      <c r="R302" s="1"/>
      <c r="S302" s="3"/>
      <c r="T302" s="1"/>
      <c r="V302" s="3"/>
      <c r="W302" s="3"/>
    </row>
    <row r="303" spans="7:23" x14ac:dyDescent="0.55000000000000004">
      <c r="G303" s="1"/>
      <c r="P303" s="3">
        <v>25000</v>
      </c>
      <c r="R303" s="1"/>
      <c r="S303" s="3"/>
      <c r="T303" s="1"/>
      <c r="V303" s="3"/>
      <c r="W303" s="3"/>
    </row>
    <row r="304" spans="7:23" x14ac:dyDescent="0.55000000000000004">
      <c r="G304" s="1"/>
      <c r="P304" s="3">
        <v>25000</v>
      </c>
      <c r="R304" s="1"/>
      <c r="S304" s="3"/>
      <c r="T304" s="1"/>
      <c r="V304" s="3"/>
      <c r="W304" s="3"/>
    </row>
    <row r="305" spans="7:23" x14ac:dyDescent="0.55000000000000004">
      <c r="G305" s="1"/>
      <c r="P305" s="3">
        <v>25000</v>
      </c>
      <c r="R305" s="1"/>
      <c r="S305" s="3"/>
      <c r="T305" s="1"/>
      <c r="V305" s="3"/>
      <c r="W305" s="3"/>
    </row>
    <row r="306" spans="7:23" x14ac:dyDescent="0.55000000000000004">
      <c r="G306" s="1"/>
      <c r="P306" s="3">
        <v>22000</v>
      </c>
      <c r="R306" s="1"/>
      <c r="T306" s="1"/>
      <c r="V306" s="3"/>
      <c r="W306" s="3"/>
    </row>
    <row r="307" spans="7:23" x14ac:dyDescent="0.55000000000000004">
      <c r="G307" s="1"/>
      <c r="P307" s="3">
        <v>22000</v>
      </c>
      <c r="R307" s="1"/>
      <c r="T307" s="1"/>
      <c r="V307" s="3"/>
      <c r="W307" s="3"/>
    </row>
    <row r="308" spans="7:23" x14ac:dyDescent="0.55000000000000004">
      <c r="G308" s="1"/>
      <c r="P308" s="3">
        <v>22000</v>
      </c>
      <c r="R308" s="1"/>
      <c r="T308" s="1"/>
      <c r="V308" s="3"/>
      <c r="W308" s="3"/>
    </row>
    <row r="309" spans="7:23" x14ac:dyDescent="0.55000000000000004">
      <c r="G309" s="1"/>
      <c r="P309" s="3">
        <v>22000</v>
      </c>
      <c r="R309" s="2"/>
      <c r="T309" s="1"/>
      <c r="V309" s="3"/>
      <c r="W309" s="3"/>
    </row>
    <row r="310" spans="7:23" x14ac:dyDescent="0.55000000000000004">
      <c r="G310" s="1"/>
      <c r="P310" s="3">
        <v>22000</v>
      </c>
      <c r="R310" s="1"/>
      <c r="T310" s="1"/>
      <c r="V310" s="3"/>
      <c r="W310" s="3"/>
    </row>
    <row r="311" spans="7:23" x14ac:dyDescent="0.55000000000000004">
      <c r="G311" s="1"/>
      <c r="P311" s="3">
        <v>22000</v>
      </c>
      <c r="R311" s="1"/>
      <c r="T311" s="1"/>
      <c r="V311" s="3"/>
      <c r="W311" s="3"/>
    </row>
    <row r="312" spans="7:23" x14ac:dyDescent="0.55000000000000004">
      <c r="G312" s="1"/>
      <c r="R312" s="1"/>
      <c r="T312" s="1"/>
      <c r="U312" s="3"/>
      <c r="V312" s="3"/>
      <c r="W312" s="3"/>
    </row>
    <row r="313" spans="7:23" x14ac:dyDescent="0.55000000000000004">
      <c r="G313" s="1"/>
      <c r="R313" s="1"/>
      <c r="T313" s="1"/>
      <c r="U313" s="3"/>
      <c r="V313" s="3"/>
      <c r="W313" s="3"/>
    </row>
    <row r="314" spans="7:23" x14ac:dyDescent="0.55000000000000004">
      <c r="G314" s="1"/>
      <c r="I314" s="8"/>
      <c r="R314" s="1"/>
      <c r="T314" s="1"/>
      <c r="U314" s="3"/>
      <c r="V314" s="3"/>
      <c r="W314" s="3"/>
    </row>
    <row r="315" spans="7:23" x14ac:dyDescent="0.55000000000000004">
      <c r="G315" s="1"/>
      <c r="R315" s="1"/>
      <c r="T315" s="1"/>
      <c r="U315" s="3"/>
      <c r="V315" s="3"/>
      <c r="W315" s="3"/>
    </row>
    <row r="316" spans="7:23" x14ac:dyDescent="0.55000000000000004">
      <c r="G316" s="1"/>
      <c r="R316" s="1"/>
      <c r="T316" s="1"/>
      <c r="W316" s="3"/>
    </row>
    <row r="317" spans="7:23" x14ac:dyDescent="0.55000000000000004">
      <c r="G317" s="1"/>
      <c r="R317" s="2"/>
      <c r="T317" s="1"/>
      <c r="W317" s="3"/>
    </row>
    <row r="318" spans="7:23" x14ac:dyDescent="0.55000000000000004">
      <c r="G318" s="1"/>
      <c r="T318" s="1"/>
      <c r="W318" s="3"/>
    </row>
    <row r="319" spans="7:23" x14ac:dyDescent="0.55000000000000004">
      <c r="G319" s="1"/>
      <c r="P319" s="3">
        <v>168000</v>
      </c>
      <c r="T319" s="1"/>
      <c r="V319" s="3"/>
      <c r="W319" s="3"/>
    </row>
    <row r="320" spans="7:23" x14ac:dyDescent="0.55000000000000004">
      <c r="G320" s="1"/>
      <c r="T320" s="1"/>
      <c r="W320" s="3"/>
    </row>
    <row r="321" spans="7:23" x14ac:dyDescent="0.55000000000000004">
      <c r="G321" s="1"/>
      <c r="T321" s="1"/>
      <c r="W321" s="3"/>
    </row>
    <row r="322" spans="7:23" x14ac:dyDescent="0.55000000000000004">
      <c r="G322" s="1"/>
      <c r="P322" s="3">
        <v>9800</v>
      </c>
      <c r="R322" s="1"/>
      <c r="S322" s="3"/>
      <c r="T322" s="1"/>
      <c r="V322" s="3"/>
      <c r="W322" s="3"/>
    </row>
    <row r="323" spans="7:23" x14ac:dyDescent="0.55000000000000004">
      <c r="G323" s="1"/>
      <c r="P323" s="3">
        <v>9500</v>
      </c>
      <c r="R323" s="1"/>
      <c r="S323" s="3"/>
      <c r="T323" s="1"/>
      <c r="V323" s="3"/>
      <c r="W323" s="3"/>
    </row>
    <row r="324" spans="7:23" x14ac:dyDescent="0.55000000000000004">
      <c r="G324" s="1"/>
      <c r="P324" s="3">
        <v>9500</v>
      </c>
      <c r="R324" s="1"/>
      <c r="S324" s="3"/>
      <c r="T324" s="1"/>
      <c r="V324" s="3"/>
      <c r="W324" s="3"/>
    </row>
    <row r="325" spans="7:23" x14ac:dyDescent="0.55000000000000004">
      <c r="G325" s="1"/>
      <c r="P325" s="3">
        <v>9500</v>
      </c>
      <c r="R325" s="1"/>
      <c r="S325" s="3"/>
      <c r="T325" s="1"/>
      <c r="V325" s="3"/>
      <c r="W325" s="3"/>
    </row>
    <row r="326" spans="7:23" x14ac:dyDescent="0.55000000000000004">
      <c r="P326" s="3">
        <v>9300</v>
      </c>
      <c r="S326" s="3"/>
      <c r="T326" s="1"/>
      <c r="V326" s="3"/>
      <c r="W326" s="3"/>
    </row>
    <row r="327" spans="7:23" x14ac:dyDescent="0.55000000000000004">
      <c r="T327" s="1"/>
      <c r="U327" s="3"/>
      <c r="V327" s="3"/>
      <c r="W327" s="3"/>
    </row>
    <row r="328" spans="7:23" x14ac:dyDescent="0.55000000000000004">
      <c r="T328" s="1"/>
      <c r="U328" s="3"/>
      <c r="V328" s="3"/>
      <c r="W328" s="3"/>
    </row>
    <row r="329" spans="7:23" x14ac:dyDescent="0.55000000000000004">
      <c r="T329" s="12"/>
      <c r="U329" s="3"/>
      <c r="W329" s="3"/>
    </row>
    <row r="330" spans="7:23" x14ac:dyDescent="0.55000000000000004">
      <c r="T330" s="1"/>
    </row>
    <row r="331" spans="7:23" x14ac:dyDescent="0.55000000000000004">
      <c r="T331" s="1"/>
      <c r="W331" s="3"/>
    </row>
    <row r="332" spans="7:23" x14ac:dyDescent="0.55000000000000004">
      <c r="T332" s="1"/>
      <c r="W332" s="3"/>
    </row>
    <row r="333" spans="7:23" x14ac:dyDescent="0.55000000000000004">
      <c r="T333" s="2"/>
      <c r="W333" s="3"/>
    </row>
    <row r="334" spans="7:23" x14ac:dyDescent="0.55000000000000004">
      <c r="T334" s="2"/>
      <c r="W334" s="3"/>
    </row>
    <row r="335" spans="7:23" x14ac:dyDescent="0.55000000000000004">
      <c r="T335" s="2"/>
    </row>
    <row r="336" spans="7:23" x14ac:dyDescent="0.55000000000000004">
      <c r="T336" s="2"/>
      <c r="U336" s="3"/>
      <c r="V336" s="3"/>
      <c r="W336" s="3"/>
    </row>
    <row r="337" spans="16:24" x14ac:dyDescent="0.55000000000000004">
      <c r="T337" s="2"/>
      <c r="W337" s="3"/>
    </row>
    <row r="338" spans="16:24" x14ac:dyDescent="0.55000000000000004">
      <c r="P338" s="3"/>
      <c r="T338" s="2"/>
      <c r="W338" s="3"/>
    </row>
    <row r="339" spans="16:24" x14ac:dyDescent="0.55000000000000004">
      <c r="P339" s="3"/>
      <c r="T339" s="2"/>
      <c r="W339" s="3"/>
    </row>
    <row r="340" spans="16:24" x14ac:dyDescent="0.55000000000000004">
      <c r="P340" s="3"/>
    </row>
    <row r="341" spans="16:24" x14ac:dyDescent="0.55000000000000004">
      <c r="P341" s="3"/>
    </row>
    <row r="342" spans="16:24" x14ac:dyDescent="0.55000000000000004">
      <c r="P342" s="3"/>
    </row>
    <row r="343" spans="16:24" x14ac:dyDescent="0.55000000000000004">
      <c r="Q343" s="11"/>
      <c r="W343" s="11"/>
      <c r="X343" s="11"/>
    </row>
    <row r="346" spans="16:24" x14ac:dyDescent="0.55000000000000004">
      <c r="T346" s="2"/>
    </row>
  </sheetData>
  <autoFilter ref="A1:AJ1" xr:uid="{2B9C2790-B1DC-43CD-B179-DADE13C51C1B}">
    <sortState xmlns:xlrd2="http://schemas.microsoft.com/office/spreadsheetml/2017/richdata2" ref="A2:AJ96">
      <sortCondition ref="E1"/>
    </sortState>
  </autoFilter>
  <phoneticPr fontId="1"/>
  <pageMargins left="0.7" right="0.7" top="0.75" bottom="0.75" header="0.3" footer="0.3"/>
  <pageSetup paperSize="9" orientation="portrait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94F66-458D-49DF-BF36-F48ED0FD04EA}">
  <dimension ref="A1:AJ60"/>
  <sheetViews>
    <sheetView tabSelected="1" topLeftCell="C1" zoomScaleNormal="100" workbookViewId="0">
      <selection activeCell="H10" sqref="H10"/>
    </sheetView>
  </sheetViews>
  <sheetFormatPr defaultRowHeight="18" x14ac:dyDescent="0.55000000000000004"/>
  <cols>
    <col min="1" max="1" width="4" customWidth="1"/>
    <col min="6" max="6" width="37.9140625" bestFit="1" customWidth="1"/>
    <col min="9" max="10" width="9.1640625" bestFit="1" customWidth="1"/>
    <col min="11" max="11" width="29.75" customWidth="1"/>
    <col min="17" max="17" width="9.1640625" bestFit="1" customWidth="1"/>
  </cols>
  <sheetData>
    <row r="1" spans="1:20" x14ac:dyDescent="0.55000000000000004">
      <c r="H1">
        <v>160</v>
      </c>
      <c r="I1">
        <v>1.8</v>
      </c>
      <c r="O1">
        <v>0.92</v>
      </c>
    </row>
    <row r="2" spans="1:20" x14ac:dyDescent="0.55000000000000004">
      <c r="B2" t="s">
        <v>161</v>
      </c>
      <c r="C2" t="s">
        <v>162</v>
      </c>
      <c r="D2" t="s">
        <v>163</v>
      </c>
      <c r="E2" t="s">
        <v>164</v>
      </c>
      <c r="F2" t="s">
        <v>165</v>
      </c>
      <c r="G2" t="s">
        <v>138</v>
      </c>
      <c r="H2" t="s">
        <v>167</v>
      </c>
      <c r="I2" t="s">
        <v>168</v>
      </c>
      <c r="J2" t="s">
        <v>169</v>
      </c>
      <c r="K2" t="s">
        <v>170</v>
      </c>
      <c r="L2" t="s">
        <v>241</v>
      </c>
      <c r="M2" t="s">
        <v>142</v>
      </c>
      <c r="N2" t="s">
        <v>518</v>
      </c>
      <c r="O2" t="s">
        <v>519</v>
      </c>
      <c r="P2" t="s">
        <v>520</v>
      </c>
      <c r="Q2" t="s">
        <v>521</v>
      </c>
      <c r="R2" t="s">
        <v>538</v>
      </c>
      <c r="S2" t="s">
        <v>541</v>
      </c>
    </row>
    <row r="3" spans="1:20" x14ac:dyDescent="0.55000000000000004">
      <c r="C3">
        <v>145</v>
      </c>
      <c r="E3" t="s">
        <v>266</v>
      </c>
      <c r="F3" t="s">
        <v>200</v>
      </c>
      <c r="G3">
        <v>17</v>
      </c>
      <c r="H3">
        <f t="shared" ref="H3:I22" si="0">G3*H$1</f>
        <v>2720</v>
      </c>
      <c r="I3">
        <f t="shared" si="0"/>
        <v>4896</v>
      </c>
      <c r="J3">
        <v>7000</v>
      </c>
      <c r="L3">
        <v>4003</v>
      </c>
      <c r="M3">
        <f t="shared" ref="M3:M49" si="1">J3-I3</f>
        <v>2104</v>
      </c>
      <c r="Q3">
        <f>IF(N3="",I3,"0")</f>
        <v>4896</v>
      </c>
    </row>
    <row r="4" spans="1:20" x14ac:dyDescent="0.55000000000000004">
      <c r="A4" t="s">
        <v>472</v>
      </c>
      <c r="C4">
        <v>1414</v>
      </c>
      <c r="E4" t="s">
        <v>426</v>
      </c>
      <c r="F4" t="s">
        <v>481</v>
      </c>
      <c r="G4">
        <v>77</v>
      </c>
      <c r="H4">
        <f t="shared" si="0"/>
        <v>12320</v>
      </c>
      <c r="I4">
        <f t="shared" si="0"/>
        <v>22176</v>
      </c>
      <c r="J4">
        <v>47000</v>
      </c>
      <c r="K4" t="s">
        <v>178</v>
      </c>
      <c r="M4">
        <f t="shared" si="1"/>
        <v>24824</v>
      </c>
      <c r="Q4">
        <f t="shared" ref="Q4:Q50" si="2">IF(N4="",I4,"0")</f>
        <v>22176</v>
      </c>
    </row>
    <row r="5" spans="1:20" x14ac:dyDescent="0.55000000000000004">
      <c r="A5" t="s">
        <v>472</v>
      </c>
      <c r="C5">
        <v>733</v>
      </c>
      <c r="E5" t="s">
        <v>430</v>
      </c>
      <c r="F5" t="s">
        <v>506</v>
      </c>
      <c r="G5">
        <v>150</v>
      </c>
      <c r="H5">
        <f t="shared" si="0"/>
        <v>24000</v>
      </c>
      <c r="I5">
        <f t="shared" si="0"/>
        <v>43200</v>
      </c>
      <c r="J5">
        <v>62000</v>
      </c>
      <c r="K5" t="s">
        <v>190</v>
      </c>
      <c r="M5">
        <f t="shared" si="1"/>
        <v>18800</v>
      </c>
      <c r="N5">
        <v>50000</v>
      </c>
      <c r="O5">
        <f>N5*O$1</f>
        <v>46000</v>
      </c>
      <c r="P5">
        <f>O5-I5</f>
        <v>2800</v>
      </c>
      <c r="Q5" t="str">
        <f t="shared" si="2"/>
        <v>0</v>
      </c>
      <c r="R5" s="23" t="s">
        <v>539</v>
      </c>
      <c r="S5">
        <f>P5</f>
        <v>2800</v>
      </c>
    </row>
    <row r="6" spans="1:20" x14ac:dyDescent="0.55000000000000004">
      <c r="A6" t="s">
        <v>472</v>
      </c>
      <c r="C6">
        <v>774</v>
      </c>
      <c r="E6" t="s">
        <v>431</v>
      </c>
      <c r="F6" t="s">
        <v>191</v>
      </c>
      <c r="G6">
        <v>115</v>
      </c>
      <c r="H6">
        <f t="shared" si="0"/>
        <v>18400</v>
      </c>
      <c r="I6">
        <f t="shared" si="0"/>
        <v>33120</v>
      </c>
      <c r="J6">
        <v>54000</v>
      </c>
      <c r="K6" t="s">
        <v>192</v>
      </c>
      <c r="M6">
        <f t="shared" si="1"/>
        <v>20880</v>
      </c>
      <c r="Q6">
        <f t="shared" si="2"/>
        <v>33120</v>
      </c>
    </row>
    <row r="7" spans="1:20" x14ac:dyDescent="0.55000000000000004">
      <c r="C7">
        <v>1389</v>
      </c>
      <c r="D7" t="s">
        <v>207</v>
      </c>
      <c r="E7" t="s">
        <v>435</v>
      </c>
      <c r="F7" t="s">
        <v>208</v>
      </c>
      <c r="G7">
        <v>120</v>
      </c>
      <c r="H7">
        <f t="shared" si="0"/>
        <v>19200</v>
      </c>
      <c r="I7">
        <f t="shared" si="0"/>
        <v>34560</v>
      </c>
      <c r="J7">
        <v>50000</v>
      </c>
      <c r="K7" t="s">
        <v>206</v>
      </c>
      <c r="L7" t="s">
        <v>209</v>
      </c>
      <c r="M7">
        <f t="shared" si="1"/>
        <v>15440</v>
      </c>
      <c r="Q7">
        <f t="shared" si="2"/>
        <v>34560</v>
      </c>
    </row>
    <row r="8" spans="1:20" x14ac:dyDescent="0.55000000000000004">
      <c r="A8" t="s">
        <v>472</v>
      </c>
      <c r="C8">
        <v>1234</v>
      </c>
      <c r="D8">
        <v>1880</v>
      </c>
      <c r="E8" t="s">
        <v>443</v>
      </c>
      <c r="F8" t="s">
        <v>230</v>
      </c>
      <c r="G8">
        <v>170</v>
      </c>
      <c r="H8">
        <f t="shared" si="0"/>
        <v>27200</v>
      </c>
      <c r="I8">
        <f t="shared" si="0"/>
        <v>48960</v>
      </c>
      <c r="J8">
        <v>68000</v>
      </c>
      <c r="K8" t="s">
        <v>231</v>
      </c>
      <c r="L8">
        <v>4113</v>
      </c>
      <c r="M8">
        <f t="shared" si="1"/>
        <v>19040</v>
      </c>
      <c r="Q8">
        <f t="shared" si="2"/>
        <v>48960</v>
      </c>
    </row>
    <row r="9" spans="1:20" x14ac:dyDescent="0.55000000000000004">
      <c r="A9" t="s">
        <v>463</v>
      </c>
      <c r="C9">
        <v>938</v>
      </c>
      <c r="D9" t="s">
        <v>184</v>
      </c>
      <c r="E9" t="s">
        <v>429</v>
      </c>
      <c r="F9" t="s">
        <v>466</v>
      </c>
      <c r="G9">
        <v>32</v>
      </c>
      <c r="H9">
        <f t="shared" si="0"/>
        <v>5120</v>
      </c>
      <c r="I9">
        <f t="shared" si="0"/>
        <v>9216</v>
      </c>
      <c r="J9">
        <v>15000</v>
      </c>
      <c r="K9" t="s">
        <v>186</v>
      </c>
      <c r="M9">
        <f t="shared" si="1"/>
        <v>5784</v>
      </c>
      <c r="N9">
        <v>13500</v>
      </c>
      <c r="O9">
        <f>N9*O$1</f>
        <v>12420</v>
      </c>
      <c r="P9">
        <f>O9-I9</f>
        <v>3204</v>
      </c>
      <c r="Q9" t="str">
        <f t="shared" si="2"/>
        <v>0</v>
      </c>
    </row>
    <row r="10" spans="1:20" x14ac:dyDescent="0.55000000000000004">
      <c r="A10" t="s">
        <v>472</v>
      </c>
      <c r="C10">
        <v>1413</v>
      </c>
      <c r="D10" t="s">
        <v>220</v>
      </c>
      <c r="E10" t="s">
        <v>543</v>
      </c>
      <c r="F10" t="s">
        <v>221</v>
      </c>
      <c r="G10">
        <v>60</v>
      </c>
      <c r="H10">
        <f t="shared" si="0"/>
        <v>9600</v>
      </c>
      <c r="I10">
        <f t="shared" si="0"/>
        <v>17280</v>
      </c>
      <c r="J10">
        <v>24000</v>
      </c>
      <c r="K10" t="s">
        <v>222</v>
      </c>
      <c r="L10">
        <v>4099</v>
      </c>
      <c r="M10">
        <f t="shared" si="1"/>
        <v>6720</v>
      </c>
      <c r="Q10">
        <f t="shared" si="2"/>
        <v>17280</v>
      </c>
    </row>
    <row r="11" spans="1:20" x14ac:dyDescent="0.55000000000000004">
      <c r="A11" t="s">
        <v>472</v>
      </c>
      <c r="C11">
        <v>1234</v>
      </c>
      <c r="D11">
        <v>2054</v>
      </c>
      <c r="E11" t="s">
        <v>439</v>
      </c>
      <c r="F11" t="s">
        <v>484</v>
      </c>
      <c r="G11">
        <v>140</v>
      </c>
      <c r="H11">
        <f t="shared" si="0"/>
        <v>22400</v>
      </c>
      <c r="I11">
        <f t="shared" si="0"/>
        <v>40320</v>
      </c>
      <c r="J11">
        <v>52000</v>
      </c>
      <c r="K11" t="s">
        <v>229</v>
      </c>
      <c r="L11">
        <v>4111</v>
      </c>
      <c r="M11">
        <f t="shared" si="1"/>
        <v>11680</v>
      </c>
      <c r="Q11">
        <f t="shared" si="2"/>
        <v>40320</v>
      </c>
    </row>
    <row r="12" spans="1:20" x14ac:dyDescent="0.55000000000000004">
      <c r="A12" t="s">
        <v>463</v>
      </c>
      <c r="C12">
        <v>173</v>
      </c>
      <c r="D12" t="s">
        <v>235</v>
      </c>
      <c r="E12" t="s">
        <v>445</v>
      </c>
      <c r="F12" t="s">
        <v>489</v>
      </c>
      <c r="G12">
        <v>54</v>
      </c>
      <c r="H12">
        <f t="shared" si="0"/>
        <v>8640</v>
      </c>
      <c r="I12">
        <f t="shared" si="0"/>
        <v>15552</v>
      </c>
      <c r="J12">
        <v>22000</v>
      </c>
      <c r="K12" t="s">
        <v>236</v>
      </c>
      <c r="L12">
        <v>4123</v>
      </c>
      <c r="M12">
        <f t="shared" si="1"/>
        <v>6448</v>
      </c>
      <c r="Q12">
        <f t="shared" si="2"/>
        <v>15552</v>
      </c>
    </row>
    <row r="13" spans="1:20" x14ac:dyDescent="0.55000000000000004">
      <c r="C13">
        <v>1280</v>
      </c>
      <c r="E13" t="s">
        <v>494</v>
      </c>
      <c r="F13" t="s">
        <v>493</v>
      </c>
      <c r="G13">
        <v>70</v>
      </c>
      <c r="H13">
        <f t="shared" si="0"/>
        <v>11200</v>
      </c>
      <c r="I13">
        <f t="shared" si="0"/>
        <v>20160</v>
      </c>
      <c r="J13">
        <v>28000</v>
      </c>
      <c r="L13" t="s">
        <v>209</v>
      </c>
      <c r="M13">
        <f t="shared" si="1"/>
        <v>7840</v>
      </c>
      <c r="N13">
        <v>15000</v>
      </c>
      <c r="O13">
        <f>N13*O$1</f>
        <v>13800</v>
      </c>
      <c r="P13">
        <f>O13-I13</f>
        <v>-6360</v>
      </c>
      <c r="Q13" t="str">
        <f t="shared" si="2"/>
        <v>0</v>
      </c>
    </row>
    <row r="14" spans="1:20" x14ac:dyDescent="0.55000000000000004">
      <c r="C14">
        <v>1242</v>
      </c>
      <c r="E14" t="s">
        <v>446</v>
      </c>
      <c r="F14" t="s">
        <v>238</v>
      </c>
      <c r="G14">
        <v>65</v>
      </c>
      <c r="H14">
        <f t="shared" si="0"/>
        <v>10400</v>
      </c>
      <c r="I14">
        <f t="shared" si="0"/>
        <v>18720</v>
      </c>
      <c r="J14">
        <v>30000</v>
      </c>
      <c r="K14" t="s">
        <v>237</v>
      </c>
      <c r="L14">
        <v>4131</v>
      </c>
      <c r="M14">
        <f t="shared" si="1"/>
        <v>11280</v>
      </c>
      <c r="Q14">
        <f t="shared" si="2"/>
        <v>18720</v>
      </c>
    </row>
    <row r="15" spans="1:20" x14ac:dyDescent="0.55000000000000004">
      <c r="A15" t="s">
        <v>472</v>
      </c>
      <c r="C15">
        <v>1353</v>
      </c>
      <c r="D15" t="s">
        <v>172</v>
      </c>
      <c r="E15" t="s">
        <v>527</v>
      </c>
      <c r="F15" t="s">
        <v>526</v>
      </c>
      <c r="G15">
        <v>100</v>
      </c>
      <c r="H15">
        <f t="shared" si="0"/>
        <v>16000</v>
      </c>
      <c r="I15">
        <f t="shared" si="0"/>
        <v>28800</v>
      </c>
      <c r="J15">
        <v>45000</v>
      </c>
      <c r="K15" t="s">
        <v>174</v>
      </c>
      <c r="M15">
        <f t="shared" si="1"/>
        <v>16200</v>
      </c>
      <c r="Q15">
        <f t="shared" si="2"/>
        <v>28800</v>
      </c>
    </row>
    <row r="16" spans="1:20" x14ac:dyDescent="0.55000000000000004">
      <c r="A16" t="s">
        <v>472</v>
      </c>
      <c r="C16">
        <v>1222</v>
      </c>
      <c r="E16" t="s">
        <v>533</v>
      </c>
      <c r="F16" t="s">
        <v>479</v>
      </c>
      <c r="G16">
        <v>90</v>
      </c>
      <c r="H16">
        <f t="shared" si="0"/>
        <v>14400</v>
      </c>
      <c r="I16">
        <f t="shared" si="0"/>
        <v>25920</v>
      </c>
      <c r="J16">
        <v>41000</v>
      </c>
      <c r="K16" t="s">
        <v>176</v>
      </c>
      <c r="M16">
        <f t="shared" si="1"/>
        <v>15080</v>
      </c>
      <c r="O16">
        <v>31000</v>
      </c>
      <c r="P16">
        <f>O16-I16</f>
        <v>5080</v>
      </c>
      <c r="Q16">
        <f t="shared" si="2"/>
        <v>25920</v>
      </c>
      <c r="R16" s="23" t="s">
        <v>539</v>
      </c>
      <c r="S16">
        <f>P16</f>
        <v>5080</v>
      </c>
      <c r="T16" t="s">
        <v>540</v>
      </c>
    </row>
    <row r="17" spans="1:20" x14ac:dyDescent="0.55000000000000004">
      <c r="A17" t="s">
        <v>472</v>
      </c>
      <c r="C17">
        <v>938</v>
      </c>
      <c r="D17" t="s">
        <v>181</v>
      </c>
      <c r="E17" t="s">
        <v>513</v>
      </c>
      <c r="F17" t="s">
        <v>512</v>
      </c>
      <c r="G17">
        <v>76</v>
      </c>
      <c r="H17">
        <f t="shared" si="0"/>
        <v>12160</v>
      </c>
      <c r="I17">
        <f t="shared" si="0"/>
        <v>21888</v>
      </c>
      <c r="J17">
        <v>40000</v>
      </c>
      <c r="K17" t="s">
        <v>183</v>
      </c>
      <c r="M17">
        <f t="shared" si="1"/>
        <v>18112</v>
      </c>
      <c r="N17">
        <v>37000</v>
      </c>
      <c r="O17">
        <f>N17*O$1</f>
        <v>34040</v>
      </c>
      <c r="P17">
        <f>O17-I17</f>
        <v>12152</v>
      </c>
      <c r="Q17" t="str">
        <f t="shared" si="2"/>
        <v>0</v>
      </c>
    </row>
    <row r="18" spans="1:20" x14ac:dyDescent="0.55000000000000004">
      <c r="A18" t="s">
        <v>463</v>
      </c>
      <c r="C18">
        <v>733</v>
      </c>
      <c r="E18" t="s">
        <v>534</v>
      </c>
      <c r="F18" t="s">
        <v>187</v>
      </c>
      <c r="G18">
        <v>70</v>
      </c>
      <c r="H18">
        <f t="shared" si="0"/>
        <v>11200</v>
      </c>
      <c r="I18">
        <f t="shared" si="0"/>
        <v>20160</v>
      </c>
      <c r="J18">
        <v>42000</v>
      </c>
      <c r="K18" t="s">
        <v>188</v>
      </c>
      <c r="M18">
        <f t="shared" si="1"/>
        <v>21840</v>
      </c>
      <c r="Q18">
        <f t="shared" si="2"/>
        <v>20160</v>
      </c>
    </row>
    <row r="19" spans="1:20" x14ac:dyDescent="0.55000000000000004">
      <c r="A19" t="s">
        <v>472</v>
      </c>
      <c r="C19">
        <v>938</v>
      </c>
      <c r="D19" t="s">
        <v>195</v>
      </c>
      <c r="E19" t="s">
        <v>451</v>
      </c>
      <c r="F19" t="s">
        <v>196</v>
      </c>
      <c r="G19">
        <v>100</v>
      </c>
      <c r="H19">
        <f t="shared" si="0"/>
        <v>16000</v>
      </c>
      <c r="I19">
        <f t="shared" si="0"/>
        <v>28800</v>
      </c>
      <c r="J19">
        <v>50000</v>
      </c>
      <c r="K19" t="s">
        <v>197</v>
      </c>
      <c r="L19">
        <v>4071</v>
      </c>
      <c r="M19">
        <f t="shared" si="1"/>
        <v>21200</v>
      </c>
      <c r="Q19">
        <f t="shared" si="2"/>
        <v>28800</v>
      </c>
    </row>
    <row r="20" spans="1:20" x14ac:dyDescent="0.55000000000000004">
      <c r="A20" t="s">
        <v>472</v>
      </c>
      <c r="C20">
        <v>938</v>
      </c>
      <c r="E20" t="s">
        <v>452</v>
      </c>
      <c r="F20" t="s">
        <v>485</v>
      </c>
      <c r="G20">
        <v>65</v>
      </c>
      <c r="H20">
        <f t="shared" si="0"/>
        <v>10400</v>
      </c>
      <c r="I20">
        <f t="shared" si="0"/>
        <v>18720</v>
      </c>
      <c r="J20">
        <v>42000</v>
      </c>
      <c r="K20" t="s">
        <v>199</v>
      </c>
      <c r="L20">
        <v>4069</v>
      </c>
      <c r="M20">
        <f t="shared" si="1"/>
        <v>23280</v>
      </c>
      <c r="N20">
        <v>25000</v>
      </c>
      <c r="O20">
        <f>N20*O$1</f>
        <v>23000</v>
      </c>
      <c r="P20">
        <f>O20-I20</f>
        <v>4280</v>
      </c>
      <c r="Q20" t="str">
        <f t="shared" si="2"/>
        <v>0</v>
      </c>
    </row>
    <row r="21" spans="1:20" x14ac:dyDescent="0.55000000000000004">
      <c r="A21" t="s">
        <v>472</v>
      </c>
      <c r="C21">
        <v>1389</v>
      </c>
      <c r="E21" t="s">
        <v>453</v>
      </c>
      <c r="F21" t="s">
        <v>482</v>
      </c>
      <c r="G21">
        <v>85</v>
      </c>
      <c r="H21">
        <f t="shared" si="0"/>
        <v>13600</v>
      </c>
      <c r="I21">
        <f t="shared" si="0"/>
        <v>24480</v>
      </c>
      <c r="J21">
        <v>33000</v>
      </c>
      <c r="K21" t="s">
        <v>206</v>
      </c>
      <c r="L21" t="s">
        <v>209</v>
      </c>
      <c r="M21">
        <f t="shared" si="1"/>
        <v>8520</v>
      </c>
      <c r="Q21">
        <f t="shared" si="2"/>
        <v>24480</v>
      </c>
    </row>
    <row r="22" spans="1:20" x14ac:dyDescent="0.55000000000000004">
      <c r="A22" t="s">
        <v>472</v>
      </c>
      <c r="C22">
        <v>1389</v>
      </c>
      <c r="D22" t="s">
        <v>207</v>
      </c>
      <c r="E22" t="s">
        <v>454</v>
      </c>
      <c r="F22" t="s">
        <v>483</v>
      </c>
      <c r="G22">
        <v>120</v>
      </c>
      <c r="H22">
        <f t="shared" si="0"/>
        <v>19200</v>
      </c>
      <c r="I22">
        <f t="shared" si="0"/>
        <v>34560</v>
      </c>
      <c r="J22">
        <v>45000</v>
      </c>
      <c r="K22" t="s">
        <v>211</v>
      </c>
      <c r="L22" t="s">
        <v>209</v>
      </c>
      <c r="M22">
        <f t="shared" si="1"/>
        <v>10440</v>
      </c>
      <c r="Q22">
        <f t="shared" si="2"/>
        <v>34560</v>
      </c>
    </row>
    <row r="23" spans="1:20" x14ac:dyDescent="0.55000000000000004">
      <c r="A23" t="s">
        <v>472</v>
      </c>
      <c r="C23">
        <v>1413</v>
      </c>
      <c r="E23" t="s">
        <v>455</v>
      </c>
      <c r="F23" t="s">
        <v>212</v>
      </c>
      <c r="G23">
        <v>120</v>
      </c>
      <c r="H23">
        <f t="shared" ref="H23:I42" si="3">G23*H$1</f>
        <v>19200</v>
      </c>
      <c r="I23">
        <f t="shared" si="3"/>
        <v>34560</v>
      </c>
      <c r="J23">
        <v>44000</v>
      </c>
      <c r="K23" t="s">
        <v>213</v>
      </c>
      <c r="L23">
        <v>4101</v>
      </c>
      <c r="M23">
        <f t="shared" si="1"/>
        <v>9440</v>
      </c>
      <c r="Q23">
        <f t="shared" si="2"/>
        <v>34560</v>
      </c>
    </row>
    <row r="24" spans="1:20" x14ac:dyDescent="0.55000000000000004">
      <c r="A24" t="s">
        <v>472</v>
      </c>
      <c r="C24">
        <v>1413</v>
      </c>
      <c r="E24" t="s">
        <v>456</v>
      </c>
      <c r="F24" t="s">
        <v>510</v>
      </c>
      <c r="G24">
        <v>70</v>
      </c>
      <c r="H24">
        <f t="shared" si="3"/>
        <v>11200</v>
      </c>
      <c r="I24">
        <f t="shared" si="3"/>
        <v>20160</v>
      </c>
      <c r="J24">
        <v>29500</v>
      </c>
      <c r="K24" t="s">
        <v>215</v>
      </c>
      <c r="L24">
        <v>4107</v>
      </c>
      <c r="M24">
        <f t="shared" si="1"/>
        <v>9340</v>
      </c>
      <c r="Q24">
        <f t="shared" si="2"/>
        <v>20160</v>
      </c>
    </row>
    <row r="25" spans="1:20" x14ac:dyDescent="0.55000000000000004">
      <c r="A25" t="s">
        <v>472</v>
      </c>
      <c r="C25">
        <v>42</v>
      </c>
      <c r="E25" t="s">
        <v>517</v>
      </c>
      <c r="F25" t="s">
        <v>516</v>
      </c>
      <c r="G25">
        <v>128</v>
      </c>
      <c r="H25">
        <f t="shared" si="3"/>
        <v>20480</v>
      </c>
      <c r="I25">
        <f t="shared" si="3"/>
        <v>36864</v>
      </c>
      <c r="J25">
        <v>52000</v>
      </c>
      <c r="L25">
        <v>4125</v>
      </c>
      <c r="M25">
        <f t="shared" si="1"/>
        <v>15136</v>
      </c>
      <c r="O25">
        <v>41600</v>
      </c>
      <c r="P25">
        <f>O25-I25</f>
        <v>4736</v>
      </c>
      <c r="Q25">
        <f t="shared" si="2"/>
        <v>36864</v>
      </c>
      <c r="R25" s="23" t="s">
        <v>539</v>
      </c>
      <c r="S25">
        <f>P25</f>
        <v>4736</v>
      </c>
      <c r="T25" t="s">
        <v>540</v>
      </c>
    </row>
    <row r="26" spans="1:20" x14ac:dyDescent="0.55000000000000004">
      <c r="A26" t="s">
        <v>472</v>
      </c>
      <c r="C26">
        <v>1234</v>
      </c>
      <c r="D26">
        <v>2235</v>
      </c>
      <c r="E26" t="s">
        <v>438</v>
      </c>
      <c r="F26" t="s">
        <v>218</v>
      </c>
      <c r="G26">
        <v>150</v>
      </c>
      <c r="H26">
        <f t="shared" si="3"/>
        <v>24000</v>
      </c>
      <c r="I26">
        <f t="shared" si="3"/>
        <v>43200</v>
      </c>
      <c r="J26">
        <v>59000</v>
      </c>
      <c r="K26" t="s">
        <v>219</v>
      </c>
      <c r="L26">
        <v>4097</v>
      </c>
      <c r="M26">
        <f t="shared" si="1"/>
        <v>15800</v>
      </c>
      <c r="N26">
        <v>35000</v>
      </c>
      <c r="O26">
        <f>N26*O$1</f>
        <v>32200</v>
      </c>
      <c r="P26">
        <f>O26-I26</f>
        <v>-11000</v>
      </c>
      <c r="Q26" t="str">
        <f t="shared" si="2"/>
        <v>0</v>
      </c>
      <c r="R26" s="23" t="s">
        <v>542</v>
      </c>
      <c r="S26">
        <f>P26</f>
        <v>-11000</v>
      </c>
    </row>
    <row r="27" spans="1:20" x14ac:dyDescent="0.55000000000000004">
      <c r="A27" t="s">
        <v>472</v>
      </c>
      <c r="C27">
        <v>1234</v>
      </c>
      <c r="D27">
        <v>2219</v>
      </c>
      <c r="E27" t="s">
        <v>437</v>
      </c>
      <c r="F27" t="s">
        <v>216</v>
      </c>
      <c r="G27">
        <v>200</v>
      </c>
      <c r="H27">
        <f t="shared" si="3"/>
        <v>32000</v>
      </c>
      <c r="I27">
        <f t="shared" si="3"/>
        <v>57600</v>
      </c>
      <c r="J27">
        <v>70000</v>
      </c>
      <c r="K27" t="s">
        <v>217</v>
      </c>
      <c r="L27">
        <v>4095</v>
      </c>
      <c r="M27">
        <f t="shared" si="1"/>
        <v>12400</v>
      </c>
      <c r="Q27">
        <f t="shared" si="2"/>
        <v>57600</v>
      </c>
    </row>
    <row r="28" spans="1:20" x14ac:dyDescent="0.55000000000000004">
      <c r="A28" t="s">
        <v>472</v>
      </c>
      <c r="C28">
        <v>1234</v>
      </c>
      <c r="D28">
        <v>2184</v>
      </c>
      <c r="E28" t="s">
        <v>444</v>
      </c>
      <c r="F28" t="s">
        <v>514</v>
      </c>
      <c r="G28">
        <v>150</v>
      </c>
      <c r="H28">
        <f t="shared" si="3"/>
        <v>24000</v>
      </c>
      <c r="I28">
        <f t="shared" si="3"/>
        <v>43200</v>
      </c>
      <c r="J28">
        <v>63000</v>
      </c>
      <c r="K28" t="s">
        <v>233</v>
      </c>
      <c r="L28">
        <v>4115</v>
      </c>
      <c r="M28">
        <f t="shared" si="1"/>
        <v>19800</v>
      </c>
      <c r="N28">
        <v>39500</v>
      </c>
      <c r="O28">
        <f>N28*O$1</f>
        <v>36340</v>
      </c>
      <c r="P28">
        <f>O28-I28</f>
        <v>-6860</v>
      </c>
      <c r="Q28" t="str">
        <f t="shared" si="2"/>
        <v>0</v>
      </c>
      <c r="R28" t="s">
        <v>529</v>
      </c>
    </row>
    <row r="29" spans="1:20" x14ac:dyDescent="0.55000000000000004">
      <c r="C29">
        <v>131</v>
      </c>
      <c r="E29" t="s">
        <v>293</v>
      </c>
      <c r="F29" t="s">
        <v>171</v>
      </c>
      <c r="G29">
        <v>10</v>
      </c>
      <c r="H29">
        <f t="shared" si="3"/>
        <v>1600</v>
      </c>
      <c r="I29">
        <f t="shared" si="3"/>
        <v>2880</v>
      </c>
      <c r="J29">
        <v>4000</v>
      </c>
      <c r="M29">
        <f t="shared" si="1"/>
        <v>1120</v>
      </c>
      <c r="Q29">
        <f t="shared" si="2"/>
        <v>2880</v>
      </c>
    </row>
    <row r="30" spans="1:20" x14ac:dyDescent="0.55000000000000004">
      <c r="C30">
        <v>131</v>
      </c>
      <c r="E30" t="s">
        <v>294</v>
      </c>
      <c r="F30" t="s">
        <v>532</v>
      </c>
      <c r="G30">
        <v>11</v>
      </c>
      <c r="H30">
        <f t="shared" si="3"/>
        <v>1760</v>
      </c>
      <c r="I30">
        <f t="shared" si="3"/>
        <v>3168</v>
      </c>
      <c r="J30">
        <v>4000</v>
      </c>
      <c r="M30">
        <f t="shared" si="1"/>
        <v>832</v>
      </c>
      <c r="Q30">
        <f t="shared" si="2"/>
        <v>3168</v>
      </c>
    </row>
    <row r="31" spans="1:20" x14ac:dyDescent="0.55000000000000004">
      <c r="C31">
        <v>553</v>
      </c>
      <c r="E31" t="s">
        <v>295</v>
      </c>
      <c r="F31" t="s">
        <v>531</v>
      </c>
      <c r="G31">
        <v>15</v>
      </c>
      <c r="H31">
        <f t="shared" si="3"/>
        <v>2400</v>
      </c>
      <c r="I31">
        <f t="shared" si="3"/>
        <v>4320</v>
      </c>
      <c r="J31">
        <v>6000</v>
      </c>
      <c r="M31">
        <f t="shared" si="1"/>
        <v>1680</v>
      </c>
      <c r="Q31">
        <f t="shared" si="2"/>
        <v>4320</v>
      </c>
    </row>
    <row r="32" spans="1:20" x14ac:dyDescent="0.55000000000000004">
      <c r="C32">
        <v>131</v>
      </c>
      <c r="E32" t="s">
        <v>422</v>
      </c>
      <c r="F32" t="s">
        <v>536</v>
      </c>
      <c r="G32">
        <v>9</v>
      </c>
      <c r="H32">
        <f t="shared" si="3"/>
        <v>1440</v>
      </c>
      <c r="I32">
        <f t="shared" si="3"/>
        <v>2592</v>
      </c>
      <c r="J32">
        <v>4000</v>
      </c>
      <c r="M32">
        <f t="shared" si="1"/>
        <v>1408</v>
      </c>
      <c r="Q32">
        <f t="shared" si="2"/>
        <v>2592</v>
      </c>
    </row>
    <row r="33" spans="1:36" x14ac:dyDescent="0.55000000000000004">
      <c r="C33">
        <v>131</v>
      </c>
      <c r="E33" t="s">
        <v>423</v>
      </c>
      <c r="F33" t="s">
        <v>180</v>
      </c>
      <c r="G33">
        <v>11</v>
      </c>
      <c r="H33">
        <f t="shared" si="3"/>
        <v>1760</v>
      </c>
      <c r="I33">
        <f t="shared" si="3"/>
        <v>3168</v>
      </c>
      <c r="J33">
        <v>5200</v>
      </c>
      <c r="M33">
        <f t="shared" si="1"/>
        <v>2032</v>
      </c>
      <c r="Q33">
        <f t="shared" si="2"/>
        <v>3168</v>
      </c>
    </row>
    <row r="34" spans="1:36" x14ac:dyDescent="0.55000000000000004">
      <c r="C34">
        <v>173</v>
      </c>
      <c r="D34" t="s">
        <v>201</v>
      </c>
      <c r="E34" t="s">
        <v>433</v>
      </c>
      <c r="F34" t="s">
        <v>202</v>
      </c>
      <c r="G34">
        <v>15</v>
      </c>
      <c r="H34">
        <f t="shared" si="3"/>
        <v>2400</v>
      </c>
      <c r="I34">
        <f t="shared" si="3"/>
        <v>4320</v>
      </c>
      <c r="J34">
        <v>5000</v>
      </c>
      <c r="L34">
        <v>3997</v>
      </c>
      <c r="M34">
        <f t="shared" si="1"/>
        <v>680</v>
      </c>
      <c r="Q34">
        <f t="shared" si="2"/>
        <v>4320</v>
      </c>
    </row>
    <row r="35" spans="1:36" x14ac:dyDescent="0.55000000000000004">
      <c r="C35">
        <v>173</v>
      </c>
      <c r="D35" t="s">
        <v>203</v>
      </c>
      <c r="E35" t="s">
        <v>434</v>
      </c>
      <c r="F35" t="s">
        <v>511</v>
      </c>
      <c r="G35">
        <v>12</v>
      </c>
      <c r="H35">
        <f t="shared" si="3"/>
        <v>1920</v>
      </c>
      <c r="I35">
        <f t="shared" si="3"/>
        <v>3456</v>
      </c>
      <c r="J35">
        <v>4500</v>
      </c>
      <c r="L35">
        <v>3997</v>
      </c>
      <c r="M35">
        <f t="shared" si="1"/>
        <v>1044</v>
      </c>
      <c r="N35">
        <v>3100</v>
      </c>
      <c r="O35">
        <f>N35*O$1</f>
        <v>2852</v>
      </c>
      <c r="P35">
        <f>O35-I35</f>
        <v>-604</v>
      </c>
      <c r="Q35" t="str">
        <f t="shared" si="2"/>
        <v>0</v>
      </c>
    </row>
    <row r="36" spans="1:36" x14ac:dyDescent="0.55000000000000004">
      <c r="C36">
        <v>303</v>
      </c>
      <c r="E36" t="s">
        <v>447</v>
      </c>
      <c r="F36" t="s">
        <v>535</v>
      </c>
      <c r="G36">
        <v>10</v>
      </c>
      <c r="H36">
        <f t="shared" si="3"/>
        <v>1600</v>
      </c>
      <c r="I36">
        <f t="shared" si="3"/>
        <v>2880</v>
      </c>
      <c r="J36">
        <v>5000</v>
      </c>
      <c r="L36">
        <v>4134</v>
      </c>
      <c r="M36">
        <f t="shared" si="1"/>
        <v>2120</v>
      </c>
      <c r="Q36">
        <f t="shared" si="2"/>
        <v>2880</v>
      </c>
    </row>
    <row r="37" spans="1:36" x14ac:dyDescent="0.55000000000000004">
      <c r="C37">
        <v>303</v>
      </c>
      <c r="E37" t="s">
        <v>448</v>
      </c>
      <c r="F37" t="s">
        <v>449</v>
      </c>
      <c r="G37">
        <v>10</v>
      </c>
      <c r="H37">
        <f t="shared" si="3"/>
        <v>1600</v>
      </c>
      <c r="I37">
        <f t="shared" si="3"/>
        <v>2880</v>
      </c>
      <c r="J37">
        <v>4000</v>
      </c>
      <c r="L37">
        <v>4134</v>
      </c>
      <c r="M37">
        <f t="shared" si="1"/>
        <v>1120</v>
      </c>
      <c r="Q37">
        <f t="shared" si="2"/>
        <v>2880</v>
      </c>
    </row>
    <row r="38" spans="1:36" x14ac:dyDescent="0.55000000000000004">
      <c r="A38" t="s">
        <v>480</v>
      </c>
      <c r="C38">
        <v>9</v>
      </c>
      <c r="D38">
        <v>809</v>
      </c>
      <c r="E38" t="s">
        <v>432</v>
      </c>
      <c r="F38" t="s">
        <v>193</v>
      </c>
      <c r="G38">
        <v>54</v>
      </c>
      <c r="H38">
        <f t="shared" si="3"/>
        <v>8640</v>
      </c>
      <c r="I38">
        <f t="shared" si="3"/>
        <v>15552</v>
      </c>
      <c r="J38">
        <v>27000</v>
      </c>
      <c r="K38" t="s">
        <v>194</v>
      </c>
      <c r="M38">
        <f t="shared" si="1"/>
        <v>11448</v>
      </c>
      <c r="Q38">
        <f t="shared" si="2"/>
        <v>15552</v>
      </c>
    </row>
    <row r="39" spans="1:36" x14ac:dyDescent="0.55000000000000004">
      <c r="A39" s="21" t="s">
        <v>472</v>
      </c>
      <c r="C39">
        <v>1413</v>
      </c>
      <c r="E39" t="s">
        <v>436</v>
      </c>
      <c r="F39" t="s">
        <v>486</v>
      </c>
      <c r="G39">
        <v>38</v>
      </c>
      <c r="H39">
        <f t="shared" si="3"/>
        <v>6080</v>
      </c>
      <c r="I39">
        <f t="shared" si="3"/>
        <v>10944</v>
      </c>
      <c r="J39">
        <v>18000</v>
      </c>
      <c r="L39">
        <v>4109</v>
      </c>
      <c r="M39">
        <f t="shared" si="1"/>
        <v>7056</v>
      </c>
      <c r="N39">
        <v>11500</v>
      </c>
      <c r="O39">
        <f>N39*O$1</f>
        <v>10580</v>
      </c>
      <c r="P39">
        <f>O39-I39</f>
        <v>-364</v>
      </c>
      <c r="Q39" t="str">
        <f t="shared" si="2"/>
        <v>0</v>
      </c>
    </row>
    <row r="40" spans="1:36" x14ac:dyDescent="0.55000000000000004">
      <c r="C40">
        <v>1413</v>
      </c>
      <c r="D40" t="s">
        <v>223</v>
      </c>
      <c r="E40" t="s">
        <v>440</v>
      </c>
      <c r="F40" t="s">
        <v>224</v>
      </c>
      <c r="G40">
        <v>68</v>
      </c>
      <c r="H40">
        <f t="shared" si="3"/>
        <v>10880</v>
      </c>
      <c r="I40">
        <f t="shared" si="3"/>
        <v>19584</v>
      </c>
      <c r="J40">
        <v>24000</v>
      </c>
      <c r="K40" t="s">
        <v>225</v>
      </c>
      <c r="L40">
        <v>4103</v>
      </c>
      <c r="M40">
        <f t="shared" si="1"/>
        <v>4416</v>
      </c>
      <c r="N40">
        <v>15000</v>
      </c>
      <c r="O40">
        <f>N40*O$1</f>
        <v>13800</v>
      </c>
      <c r="P40">
        <f>O40-I40</f>
        <v>-5784</v>
      </c>
      <c r="Q40" t="str">
        <f t="shared" si="2"/>
        <v>0</v>
      </c>
    </row>
    <row r="41" spans="1:36" x14ac:dyDescent="0.55000000000000004">
      <c r="C41">
        <v>1244</v>
      </c>
      <c r="E41" t="s">
        <v>441</v>
      </c>
      <c r="F41" t="s">
        <v>226</v>
      </c>
      <c r="G41">
        <v>35</v>
      </c>
      <c r="H41">
        <f t="shared" si="3"/>
        <v>5600</v>
      </c>
      <c r="I41">
        <f t="shared" si="3"/>
        <v>10080</v>
      </c>
      <c r="J41">
        <v>14000</v>
      </c>
      <c r="L41">
        <v>4004</v>
      </c>
      <c r="M41">
        <f t="shared" si="1"/>
        <v>3920</v>
      </c>
      <c r="Q41">
        <f t="shared" si="2"/>
        <v>10080</v>
      </c>
    </row>
    <row r="42" spans="1:36" x14ac:dyDescent="0.55000000000000004">
      <c r="C42">
        <v>145</v>
      </c>
      <c r="E42" t="s">
        <v>442</v>
      </c>
      <c r="F42" t="s">
        <v>227</v>
      </c>
      <c r="G42">
        <v>20</v>
      </c>
      <c r="H42">
        <f t="shared" si="3"/>
        <v>3200</v>
      </c>
      <c r="I42">
        <f t="shared" si="3"/>
        <v>5760</v>
      </c>
      <c r="J42">
        <v>8000</v>
      </c>
      <c r="L42">
        <v>4002</v>
      </c>
      <c r="M42">
        <f t="shared" si="1"/>
        <v>2240</v>
      </c>
      <c r="N42">
        <v>6600</v>
      </c>
      <c r="O42">
        <f>N42*O$1</f>
        <v>6072</v>
      </c>
      <c r="P42">
        <f>O42-I42</f>
        <v>312</v>
      </c>
      <c r="Q42" t="str">
        <f t="shared" si="2"/>
        <v>0</v>
      </c>
    </row>
    <row r="43" spans="1:36" x14ac:dyDescent="0.55000000000000004">
      <c r="C43">
        <v>1244</v>
      </c>
      <c r="E43" t="s">
        <v>450</v>
      </c>
      <c r="F43" t="s">
        <v>239</v>
      </c>
      <c r="G43">
        <v>35</v>
      </c>
      <c r="H43">
        <f t="shared" ref="H43:I49" si="4">G43*H$1</f>
        <v>5600</v>
      </c>
      <c r="I43">
        <f t="shared" si="4"/>
        <v>10080</v>
      </c>
      <c r="J43">
        <v>22000</v>
      </c>
      <c r="L43">
        <v>4136</v>
      </c>
      <c r="M43">
        <f t="shared" si="1"/>
        <v>11920</v>
      </c>
      <c r="Q43">
        <f t="shared" si="2"/>
        <v>10080</v>
      </c>
    </row>
    <row r="44" spans="1:36" x14ac:dyDescent="0.55000000000000004">
      <c r="A44" t="s">
        <v>463</v>
      </c>
      <c r="B44" s="2" t="s">
        <v>41</v>
      </c>
      <c r="C44" s="2"/>
      <c r="D44" s="2"/>
      <c r="E44" s="2" t="s">
        <v>288</v>
      </c>
      <c r="F44" s="2" t="s">
        <v>464</v>
      </c>
      <c r="H44">
        <f>G55*H$1</f>
        <v>13600</v>
      </c>
      <c r="I44">
        <f t="shared" si="4"/>
        <v>24480</v>
      </c>
      <c r="J44">
        <v>35000</v>
      </c>
      <c r="M44">
        <f t="shared" si="1"/>
        <v>10520</v>
      </c>
      <c r="O44" s="5"/>
      <c r="Q44">
        <f t="shared" si="2"/>
        <v>24480</v>
      </c>
      <c r="T44" s="5">
        <v>32000</v>
      </c>
      <c r="W44" s="3"/>
      <c r="X44">
        <v>1</v>
      </c>
      <c r="Y44">
        <v>80</v>
      </c>
      <c r="Z44">
        <v>12320</v>
      </c>
      <c r="AA44">
        <v>2464</v>
      </c>
      <c r="AB44">
        <v>14784</v>
      </c>
      <c r="AC44" s="11">
        <v>17216</v>
      </c>
      <c r="AD44">
        <v>80</v>
      </c>
      <c r="AE44" s="2">
        <v>1</v>
      </c>
      <c r="AF44" s="2">
        <f>AD44*AE44</f>
        <v>80</v>
      </c>
      <c r="AG44" t="s">
        <v>47</v>
      </c>
      <c r="AH44">
        <v>1940</v>
      </c>
      <c r="AI44">
        <v>12320</v>
      </c>
      <c r="AJ44">
        <v>14784</v>
      </c>
    </row>
    <row r="45" spans="1:36" x14ac:dyDescent="0.55000000000000004">
      <c r="A45" t="s">
        <v>463</v>
      </c>
      <c r="B45" s="2" t="s">
        <v>44</v>
      </c>
      <c r="C45" s="2"/>
      <c r="D45" s="2"/>
      <c r="E45" s="2" t="s">
        <v>289</v>
      </c>
      <c r="F45" s="2" t="s">
        <v>43</v>
      </c>
      <c r="H45">
        <f>G56*H$1</f>
        <v>8800</v>
      </c>
      <c r="I45">
        <f t="shared" si="4"/>
        <v>15840</v>
      </c>
      <c r="J45">
        <v>24000</v>
      </c>
      <c r="M45">
        <f t="shared" si="1"/>
        <v>8160</v>
      </c>
      <c r="N45">
        <v>7500</v>
      </c>
      <c r="O45">
        <f>N45*O$1</f>
        <v>6900</v>
      </c>
      <c r="P45">
        <f>O45-I45</f>
        <v>-8940</v>
      </c>
      <c r="Q45" t="str">
        <f t="shared" si="2"/>
        <v>0</v>
      </c>
      <c r="S45" s="3"/>
      <c r="T45" s="5">
        <v>20000</v>
      </c>
      <c r="V45" s="3"/>
      <c r="W45" s="3"/>
      <c r="X45">
        <v>1</v>
      </c>
      <c r="Y45">
        <v>55</v>
      </c>
      <c r="Z45">
        <v>8470</v>
      </c>
      <c r="AA45">
        <v>1694</v>
      </c>
      <c r="AB45">
        <v>10164</v>
      </c>
      <c r="AC45" s="11">
        <v>9836</v>
      </c>
      <c r="AD45">
        <v>55</v>
      </c>
      <c r="AE45" s="2">
        <v>1</v>
      </c>
      <c r="AF45" s="2">
        <f>AD45*AE45</f>
        <v>55</v>
      </c>
      <c r="AG45" t="s">
        <v>47</v>
      </c>
      <c r="AH45">
        <v>1940</v>
      </c>
      <c r="AI45">
        <v>8470</v>
      </c>
      <c r="AJ45">
        <v>10164</v>
      </c>
    </row>
    <row r="46" spans="1:36" x14ac:dyDescent="0.55000000000000004">
      <c r="A46">
        <v>57</v>
      </c>
      <c r="B46" s="2" t="s">
        <v>45</v>
      </c>
      <c r="C46" s="2"/>
      <c r="D46" s="2"/>
      <c r="E46" s="2" t="s">
        <v>290</v>
      </c>
      <c r="F46" s="2" t="s">
        <v>43</v>
      </c>
      <c r="H46">
        <f>G57*H$1</f>
        <v>7200</v>
      </c>
      <c r="I46">
        <f t="shared" si="4"/>
        <v>12960</v>
      </c>
      <c r="J46">
        <v>18000</v>
      </c>
      <c r="M46">
        <f t="shared" si="1"/>
        <v>5040</v>
      </c>
      <c r="O46" s="5"/>
      <c r="P46" s="3"/>
      <c r="Q46">
        <f t="shared" si="2"/>
        <v>12960</v>
      </c>
      <c r="S46" s="3"/>
      <c r="T46" s="5">
        <v>18000</v>
      </c>
      <c r="V46" s="3"/>
      <c r="W46" s="3"/>
      <c r="X46">
        <v>1</v>
      </c>
      <c r="Y46">
        <v>45</v>
      </c>
      <c r="Z46">
        <v>6930</v>
      </c>
      <c r="AA46">
        <v>1386</v>
      </c>
      <c r="AB46">
        <v>8316</v>
      </c>
      <c r="AC46" s="11">
        <v>9684</v>
      </c>
      <c r="AD46">
        <v>45</v>
      </c>
      <c r="AE46" s="2">
        <v>1</v>
      </c>
      <c r="AF46" s="2">
        <f>AD46*AE46</f>
        <v>45</v>
      </c>
      <c r="AG46" t="s">
        <v>47</v>
      </c>
      <c r="AH46">
        <v>1940</v>
      </c>
      <c r="AI46">
        <v>6930</v>
      </c>
      <c r="AJ46">
        <v>8316</v>
      </c>
    </row>
    <row r="47" spans="1:36" x14ac:dyDescent="0.55000000000000004">
      <c r="C47">
        <v>42</v>
      </c>
      <c r="E47" t="s">
        <v>475</v>
      </c>
      <c r="F47" t="s">
        <v>528</v>
      </c>
      <c r="G47">
        <v>115</v>
      </c>
      <c r="H47">
        <f t="shared" si="4"/>
        <v>18400</v>
      </c>
      <c r="I47">
        <f t="shared" si="4"/>
        <v>33120</v>
      </c>
      <c r="J47">
        <v>48000</v>
      </c>
      <c r="M47">
        <f t="shared" si="1"/>
        <v>14880</v>
      </c>
      <c r="N47">
        <v>42500</v>
      </c>
      <c r="O47">
        <f>N47*O$1</f>
        <v>39100</v>
      </c>
      <c r="P47">
        <f>O47-I47</f>
        <v>5980</v>
      </c>
      <c r="Q47" t="str">
        <f t="shared" si="2"/>
        <v>0</v>
      </c>
      <c r="S47" s="3"/>
      <c r="T47" s="5"/>
      <c r="V47" s="3"/>
      <c r="W47" s="3"/>
      <c r="AC47" s="11"/>
    </row>
    <row r="48" spans="1:36" x14ac:dyDescent="0.55000000000000004">
      <c r="C48">
        <v>820</v>
      </c>
      <c r="E48" t="s">
        <v>476</v>
      </c>
      <c r="F48" t="s">
        <v>495</v>
      </c>
      <c r="G48">
        <v>88</v>
      </c>
      <c r="H48">
        <f t="shared" si="4"/>
        <v>14080</v>
      </c>
      <c r="I48">
        <f t="shared" si="4"/>
        <v>25344</v>
      </c>
      <c r="J48">
        <v>39000</v>
      </c>
      <c r="M48">
        <f t="shared" si="1"/>
        <v>13656</v>
      </c>
      <c r="N48">
        <v>32500</v>
      </c>
      <c r="O48">
        <f>N48*O$1</f>
        <v>29900</v>
      </c>
      <c r="P48">
        <f>O48-I48</f>
        <v>4556</v>
      </c>
      <c r="Q48" t="str">
        <f t="shared" si="2"/>
        <v>0</v>
      </c>
      <c r="S48" s="3"/>
      <c r="T48" s="5"/>
      <c r="V48" s="3"/>
      <c r="W48" s="3"/>
      <c r="AC48" s="11"/>
    </row>
    <row r="49" spans="2:29" x14ac:dyDescent="0.55000000000000004">
      <c r="C49">
        <v>1242</v>
      </c>
      <c r="E49" t="s">
        <v>477</v>
      </c>
      <c r="F49" t="s">
        <v>478</v>
      </c>
      <c r="G49">
        <v>150</v>
      </c>
      <c r="H49">
        <f t="shared" si="4"/>
        <v>24000</v>
      </c>
      <c r="I49">
        <f t="shared" si="4"/>
        <v>43200</v>
      </c>
      <c r="J49">
        <v>62000</v>
      </c>
      <c r="M49">
        <f t="shared" si="1"/>
        <v>18800</v>
      </c>
      <c r="O49" s="5"/>
      <c r="P49" s="3"/>
      <c r="Q49">
        <f t="shared" si="2"/>
        <v>43200</v>
      </c>
      <c r="S49" s="3"/>
      <c r="T49" s="5"/>
      <c r="V49" s="3"/>
      <c r="W49" s="3"/>
      <c r="AC49" s="11"/>
    </row>
    <row r="50" spans="2:29" x14ac:dyDescent="0.55000000000000004">
      <c r="B50" t="s">
        <v>507</v>
      </c>
      <c r="E50" t="s">
        <v>508</v>
      </c>
      <c r="F50" t="s">
        <v>509</v>
      </c>
      <c r="G50">
        <v>30</v>
      </c>
      <c r="H50">
        <f t="shared" ref="H50" si="5">G50*H$1</f>
        <v>4800</v>
      </c>
      <c r="I50">
        <f t="shared" ref="I50" si="6">H50*I$1</f>
        <v>8640</v>
      </c>
      <c r="J50">
        <v>11000</v>
      </c>
      <c r="N50">
        <v>12000</v>
      </c>
      <c r="O50">
        <f>N50*O$1</f>
        <v>11040</v>
      </c>
      <c r="P50">
        <f>O50-I50</f>
        <v>2400</v>
      </c>
      <c r="Q50" t="str">
        <f t="shared" si="2"/>
        <v>0</v>
      </c>
      <c r="S50" s="3"/>
      <c r="T50" s="5"/>
      <c r="V50" s="3"/>
      <c r="W50" s="3"/>
      <c r="AC50" s="11"/>
    </row>
    <row r="51" spans="2:29" x14ac:dyDescent="0.55000000000000004">
      <c r="O51" s="5"/>
      <c r="P51" s="3"/>
      <c r="Q51" s="3"/>
      <c r="S51" s="3"/>
      <c r="T51" s="5"/>
      <c r="V51" s="3"/>
      <c r="W51" s="3"/>
      <c r="AC51" s="11"/>
    </row>
    <row r="52" spans="2:29" x14ac:dyDescent="0.55000000000000004">
      <c r="O52" s="5"/>
      <c r="P52" s="3"/>
      <c r="Q52" s="3"/>
      <c r="S52" s="3"/>
      <c r="T52" s="5"/>
      <c r="V52" s="3"/>
      <c r="W52" s="3"/>
      <c r="AC52" s="11"/>
    </row>
    <row r="53" spans="2:29" x14ac:dyDescent="0.55000000000000004">
      <c r="G53">
        <f>SUM(G3:G50)</f>
        <v>3330</v>
      </c>
      <c r="H53" s="3">
        <f>SUM(H3:H49)</f>
        <v>557600</v>
      </c>
      <c r="I53" s="3">
        <f>SUM(I3:I49)</f>
        <v>1003680</v>
      </c>
      <c r="J53" s="3">
        <f>SUM(J3:J49)</f>
        <v>1495200</v>
      </c>
      <c r="M53">
        <f>SUM(M3:M49)</f>
        <v>491520</v>
      </c>
      <c r="N53" s="3">
        <f>SUM(N4:N49)</f>
        <v>333700</v>
      </c>
      <c r="O53" s="3">
        <f>SUM(O4:O49)</f>
        <v>379604</v>
      </c>
      <c r="P53">
        <f>SUM(P4:P49)</f>
        <v>3188</v>
      </c>
      <c r="Q53" s="4">
        <f>SUM(Q4:Q49)</f>
        <v>685152</v>
      </c>
    </row>
    <row r="54" spans="2:29" x14ac:dyDescent="0.55000000000000004">
      <c r="I54" s="11">
        <f>I53-H53</f>
        <v>446080</v>
      </c>
    </row>
    <row r="55" spans="2:29" x14ac:dyDescent="0.55000000000000004">
      <c r="G55">
        <v>85</v>
      </c>
      <c r="Q55" s="11">
        <f>Q53+'Ori_小物 (2)'!AP103</f>
        <v>852604.39199999999</v>
      </c>
    </row>
    <row r="56" spans="2:29" x14ac:dyDescent="0.55000000000000004">
      <c r="G56">
        <v>55</v>
      </c>
      <c r="Q56" s="11">
        <f>[1]Master0622!$AF$348</f>
        <v>2704201.0473307832</v>
      </c>
    </row>
    <row r="57" spans="2:29" x14ac:dyDescent="0.55000000000000004">
      <c r="G57">
        <v>45</v>
      </c>
      <c r="Q57" s="11">
        <f>SUM(Q55:Q56)</f>
        <v>3556805.4393307832</v>
      </c>
    </row>
    <row r="59" spans="2:29" x14ac:dyDescent="0.55000000000000004">
      <c r="G59">
        <v>70</v>
      </c>
    </row>
    <row r="60" spans="2:29" x14ac:dyDescent="0.55000000000000004">
      <c r="F60" t="s">
        <v>488</v>
      </c>
      <c r="G60">
        <v>57</v>
      </c>
    </row>
  </sheetData>
  <autoFilter ref="B2:M2" xr:uid="{DC4BBB65-5D60-4AE0-BA06-081462383C83}">
    <sortState xmlns:xlrd2="http://schemas.microsoft.com/office/spreadsheetml/2017/richdata2" ref="B3:M53">
      <sortCondition ref="E2"/>
    </sortState>
  </autoFilter>
  <phoneticPr fontId="1"/>
  <pageMargins left="0.7" right="0.7" top="0.75" bottom="0.75" header="0.3" footer="0.3"/>
  <pageSetup paperSize="2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Ori_小物</vt:lpstr>
      <vt:lpstr>Ori_家具等</vt:lpstr>
      <vt:lpstr>Ori_小物 (2)</vt:lpstr>
      <vt:lpstr>Ori_家具等 (ソート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2018-08-03T07:21:16Z</dcterms:created>
  <dcterms:modified xsi:type="dcterms:W3CDTF">2019-04-04T08:58:49Z</dcterms:modified>
</cp:coreProperties>
</file>