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20582B1C-6392-472B-AB5D-A033DE996FC7}" xr6:coauthVersionLast="37" xr6:coauthVersionMax="37" xr10:uidLastSave="{00000000-0000-0000-0000-000000000000}"/>
  <bookViews>
    <workbookView xWindow="0" yWindow="0" windowWidth="17440" windowHeight="7750" xr2:uid="{069D430F-11B8-4668-9539-C258A0263EC6}"/>
  </bookViews>
  <sheets>
    <sheet name="まとめ" sheetId="1" r:id="rId1"/>
    <sheet name="その他（イ）" sheetId="3" r:id="rId2"/>
    <sheet name="(5)England" sheetId="2" r:id="rId3"/>
    <sheet name="E R (￡)" sheetId="4" r:id="rId4"/>
  </sheets>
  <externalReferences>
    <externalReference r:id="rId5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" i="4" l="1"/>
  <c r="D12" i="3"/>
  <c r="E10" i="3"/>
  <c r="E5" i="3"/>
  <c r="E3" i="3"/>
  <c r="G70" i="2"/>
  <c r="E69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3" i="2"/>
  <c r="E51" i="2"/>
  <c r="E49" i="2"/>
  <c r="H49" i="2" s="1"/>
  <c r="E48" i="2"/>
  <c r="H48" i="2" s="1"/>
  <c r="E45" i="2"/>
  <c r="H45" i="2" s="1"/>
  <c r="E44" i="2"/>
  <c r="H44" i="2" s="1"/>
  <c r="E43" i="2"/>
  <c r="H43" i="2" s="1"/>
  <c r="E42" i="2"/>
  <c r="H42" i="2" s="1"/>
  <c r="E40" i="2"/>
  <c r="E39" i="2"/>
  <c r="E38" i="2"/>
  <c r="E37" i="2"/>
  <c r="E25" i="2"/>
  <c r="H25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E8" i="2"/>
  <c r="H8" i="2" s="1"/>
  <c r="E7" i="2"/>
  <c r="H7" i="2" s="1"/>
  <c r="AB6" i="2"/>
  <c r="H6" i="2"/>
  <c r="E6" i="2"/>
  <c r="E5" i="2"/>
  <c r="H4" i="2"/>
  <c r="E4" i="2"/>
  <c r="W3" i="2"/>
  <c r="E3" i="2"/>
  <c r="E70" i="2" s="1"/>
  <c r="H70" i="2" s="1"/>
  <c r="H1" i="2"/>
  <c r="H47" i="2" s="1"/>
  <c r="D62" i="1"/>
  <c r="D57" i="1"/>
  <c r="D58" i="1" s="1"/>
  <c r="J41" i="1"/>
  <c r="G30" i="1"/>
  <c r="F28" i="1"/>
  <c r="D28" i="1" s="1"/>
  <c r="F27" i="1"/>
  <c r="D27" i="1" s="1"/>
  <c r="D26" i="1"/>
  <c r="D24" i="1"/>
  <c r="D23" i="1"/>
  <c r="D22" i="1"/>
  <c r="D21" i="1"/>
  <c r="G15" i="1"/>
  <c r="G20" i="1" s="1"/>
  <c r="J40" i="1" l="1"/>
  <c r="J42" i="1" s="1"/>
  <c r="E25" i="1"/>
  <c r="G29" i="1" s="1"/>
  <c r="H32" i="2"/>
  <c r="H38" i="2"/>
  <c r="H40" i="2"/>
  <c r="H50" i="2"/>
  <c r="H53" i="2"/>
  <c r="H55" i="2"/>
  <c r="H57" i="2"/>
  <c r="H59" i="2"/>
  <c r="H61" i="2"/>
  <c r="H63" i="2"/>
  <c r="H66" i="2"/>
  <c r="H69" i="2"/>
  <c r="H3" i="2"/>
  <c r="H29" i="2"/>
  <c r="H33" i="2"/>
  <c r="H41" i="2"/>
  <c r="H28" i="2"/>
  <c r="H36" i="2"/>
  <c r="H5" i="2"/>
  <c r="H26" i="2"/>
  <c r="H30" i="2"/>
  <c r="H34" i="2"/>
  <c r="H37" i="2"/>
  <c r="H39" i="2"/>
  <c r="H46" i="2"/>
  <c r="H51" i="2"/>
  <c r="H54" i="2"/>
  <c r="H56" i="2"/>
  <c r="H58" i="2"/>
  <c r="H60" i="2"/>
  <c r="H62" i="2"/>
  <c r="H64" i="2"/>
  <c r="H67" i="2"/>
  <c r="H27" i="2"/>
  <c r="H31" i="2"/>
  <c r="H35" i="2"/>
  <c r="D51" i="1"/>
</calcChain>
</file>

<file path=xl/sharedStrings.xml><?xml version="1.0" encoding="utf-8"?>
<sst xmlns="http://schemas.openxmlformats.org/spreadsheetml/2006/main" count="528" uniqueCount="241">
  <si>
    <t>No</t>
    <phoneticPr fontId="2"/>
  </si>
  <si>
    <t>項目</t>
    <rPh sb="0" eb="2">
      <t>コウモク</t>
    </rPh>
    <phoneticPr fontId="2"/>
  </si>
  <si>
    <t>金額（JPY)</t>
    <rPh sb="0" eb="2">
      <t>キンガク</t>
    </rPh>
    <phoneticPr fontId="2"/>
  </si>
  <si>
    <t>内訳</t>
    <rPh sb="0" eb="2">
      <t>ウチワケ</t>
    </rPh>
    <phoneticPr fontId="2"/>
  </si>
  <si>
    <t>金額（￡、€)</t>
    <rPh sb="0" eb="2">
      <t>キンガク</t>
    </rPh>
    <phoneticPr fontId="2"/>
  </si>
  <si>
    <t>備考</t>
    <rPh sb="0" eb="2">
      <t>ビコウ</t>
    </rPh>
    <phoneticPr fontId="2"/>
  </si>
  <si>
    <t>航空券</t>
    <rPh sb="0" eb="3">
      <t>コウクウケン</t>
    </rPh>
    <phoneticPr fontId="2"/>
  </si>
  <si>
    <t>保険</t>
    <rPh sb="0" eb="2">
      <t>ホケン</t>
    </rPh>
    <phoneticPr fontId="2"/>
  </si>
  <si>
    <t>イギリスレンタカー</t>
    <phoneticPr fontId="2"/>
  </si>
  <si>
    <t>レンタカーUpgrade</t>
    <phoneticPr fontId="2"/>
  </si>
  <si>
    <t>（A)</t>
    <phoneticPr fontId="2"/>
  </si>
  <si>
    <t>ヤマト</t>
    <phoneticPr fontId="2"/>
  </si>
  <si>
    <t>4-1</t>
    <phoneticPr fontId="2"/>
  </si>
  <si>
    <t>4-2</t>
    <phoneticPr fontId="2"/>
  </si>
  <si>
    <t>関税</t>
    <rPh sb="0" eb="2">
      <t>カンゼイ</t>
    </rPh>
    <phoneticPr fontId="2"/>
  </si>
  <si>
    <t>4-3</t>
    <phoneticPr fontId="2"/>
  </si>
  <si>
    <t>消費税</t>
    <rPh sb="0" eb="3">
      <t>ショウヒゼイ</t>
    </rPh>
    <phoneticPr fontId="2"/>
  </si>
  <si>
    <t>Air便比率→</t>
    <rPh sb="3" eb="4">
      <t>ビン</t>
    </rPh>
    <rPh sb="4" eb="6">
      <t>ヒリツ</t>
    </rPh>
    <phoneticPr fontId="2"/>
  </si>
  <si>
    <t>買付費用（１）</t>
    <rPh sb="0" eb="2">
      <t>カイツケ</t>
    </rPh>
    <rPh sb="2" eb="4">
      <t>ヒヨウ</t>
    </rPh>
    <phoneticPr fontId="2"/>
  </si>
  <si>
    <t>（B)</t>
    <phoneticPr fontId="2"/>
  </si>
  <si>
    <t>買付費用（２）</t>
    <rPh sb="0" eb="2">
      <t>カイツケ</t>
    </rPh>
    <rPh sb="2" eb="4">
      <t>ヒヨウ</t>
    </rPh>
    <phoneticPr fontId="2"/>
  </si>
  <si>
    <t>買付費用（３）</t>
    <rPh sb="0" eb="2">
      <t>カイツケ</t>
    </rPh>
    <rPh sb="2" eb="4">
      <t>ヒヨウ</t>
    </rPh>
    <phoneticPr fontId="2"/>
  </si>
  <si>
    <t>買付費用（４）</t>
    <rPh sb="0" eb="2">
      <t>カイツケ</t>
    </rPh>
    <rPh sb="2" eb="4">
      <t>ヒヨウ</t>
    </rPh>
    <phoneticPr fontId="2"/>
  </si>
  <si>
    <t>小計１～４</t>
    <rPh sb="0" eb="2">
      <t>ショウケイ</t>
    </rPh>
    <phoneticPr fontId="2"/>
  </si>
  <si>
    <t>買付費用（５）</t>
    <rPh sb="0" eb="2">
      <t>カイツケ</t>
    </rPh>
    <rPh sb="2" eb="4">
      <t>ヒヨウ</t>
    </rPh>
    <phoneticPr fontId="2"/>
  </si>
  <si>
    <t>その他（オランダ）</t>
    <rPh sb="2" eb="3">
      <t>タ</t>
    </rPh>
    <phoneticPr fontId="2"/>
  </si>
  <si>
    <t>その他（イギリス）</t>
    <rPh sb="2" eb="3">
      <t>タ</t>
    </rPh>
    <phoneticPr fontId="2"/>
  </si>
  <si>
    <t>船便比率→</t>
    <rPh sb="0" eb="2">
      <t>フナビン</t>
    </rPh>
    <rPh sb="2" eb="4">
      <t>ヒリツ</t>
    </rPh>
    <phoneticPr fontId="2"/>
  </si>
  <si>
    <t>船便費用</t>
    <rPh sb="0" eb="2">
      <t>フナビン</t>
    </rPh>
    <rPh sb="2" eb="4">
      <t>ヒヨウ</t>
    </rPh>
    <phoneticPr fontId="2"/>
  </si>
  <si>
    <t>WR-&gt;Ocean</t>
    <phoneticPr fontId="2"/>
  </si>
  <si>
    <t>5-1</t>
    <phoneticPr fontId="2"/>
  </si>
  <si>
    <t>受け取り費用</t>
    <rPh sb="0" eb="1">
      <t>ウ</t>
    </rPh>
    <rPh sb="2" eb="3">
      <t>ト</t>
    </rPh>
    <rPh sb="4" eb="6">
      <t>ヒヨウ</t>
    </rPh>
    <phoneticPr fontId="2"/>
  </si>
  <si>
    <t>YangMing</t>
    <phoneticPr fontId="2"/>
  </si>
  <si>
    <t>京銀振込コピー</t>
    <rPh sb="0" eb="2">
      <t>キョウギン</t>
    </rPh>
    <rPh sb="2" eb="4">
      <t>フリコミ</t>
    </rPh>
    <phoneticPr fontId="2"/>
  </si>
  <si>
    <t>5-2</t>
    <phoneticPr fontId="2"/>
  </si>
  <si>
    <t>5-3</t>
    <phoneticPr fontId="2"/>
  </si>
  <si>
    <t>5-4</t>
    <phoneticPr fontId="2"/>
  </si>
  <si>
    <t>保管料</t>
    <rPh sb="0" eb="3">
      <t>ホカンリョウ</t>
    </rPh>
    <phoneticPr fontId="2"/>
  </si>
  <si>
    <t>5-5</t>
    <phoneticPr fontId="2"/>
  </si>
  <si>
    <t>陸送</t>
    <rPh sb="0" eb="2">
      <t>リクソウ</t>
    </rPh>
    <phoneticPr fontId="2"/>
  </si>
  <si>
    <t>5-6</t>
  </si>
  <si>
    <t>5-7</t>
  </si>
  <si>
    <t>5-8</t>
  </si>
  <si>
    <t>商品</t>
    <rPh sb="0" eb="2">
      <t>ショウヒン</t>
    </rPh>
    <phoneticPr fontId="2"/>
  </si>
  <si>
    <t>什器</t>
    <rPh sb="0" eb="2">
      <t>ジュウキ</t>
    </rPh>
    <phoneticPr fontId="2"/>
  </si>
  <si>
    <t>諸掛り</t>
    <rPh sb="0" eb="2">
      <t>ショガカ</t>
    </rPh>
    <phoneticPr fontId="2"/>
  </si>
  <si>
    <t>ｱﾝﾃｨｰｸe-learning</t>
    <phoneticPr fontId="2"/>
  </si>
  <si>
    <t>小計</t>
    <rPh sb="0" eb="2">
      <t>ショウケイ</t>
    </rPh>
    <phoneticPr fontId="2"/>
  </si>
  <si>
    <t>資産</t>
    <rPh sb="0" eb="2">
      <t>シサン</t>
    </rPh>
    <phoneticPr fontId="2"/>
  </si>
  <si>
    <t>WEBデザイン費用</t>
    <rPh sb="7" eb="9">
      <t>ヒヨウ</t>
    </rPh>
    <phoneticPr fontId="2"/>
  </si>
  <si>
    <t>倉庫改装費用</t>
    <rPh sb="0" eb="2">
      <t>ソウコ</t>
    </rPh>
    <rPh sb="2" eb="4">
      <t>カイソウ</t>
    </rPh>
    <rPh sb="4" eb="6">
      <t>ヒヨウ</t>
    </rPh>
    <phoneticPr fontId="2"/>
  </si>
  <si>
    <t>店舗電気品設備</t>
    <rPh sb="0" eb="2">
      <t>テンポ</t>
    </rPh>
    <rPh sb="2" eb="4">
      <t>デンキ</t>
    </rPh>
    <rPh sb="4" eb="5">
      <t>ヒン</t>
    </rPh>
    <rPh sb="5" eb="7">
      <t>セツビ</t>
    </rPh>
    <phoneticPr fontId="2"/>
  </si>
  <si>
    <t>店舗什器　買付費用（１）から</t>
    <rPh sb="0" eb="2">
      <t>テンポ</t>
    </rPh>
    <rPh sb="2" eb="4">
      <t>ジュウキ</t>
    </rPh>
    <rPh sb="5" eb="7">
      <t>カイツケ</t>
    </rPh>
    <rPh sb="7" eb="9">
      <t>ヒヨウ</t>
    </rPh>
    <phoneticPr fontId="2"/>
  </si>
  <si>
    <t>2018/1/27為替ﾚｰﾄ</t>
    <rPh sb="9" eb="11">
      <t>カワセ</t>
    </rPh>
    <phoneticPr fontId="2"/>
  </si>
  <si>
    <t>円</t>
    <rPh sb="0" eb="1">
      <t>エン</t>
    </rPh>
    <phoneticPr fontId="2"/>
  </si>
  <si>
    <t>￡</t>
    <phoneticPr fontId="2"/>
  </si>
  <si>
    <t>ﾚｰﾄ</t>
    <phoneticPr fontId="2"/>
  </si>
  <si>
    <t>desk/table</t>
    <phoneticPr fontId="2"/>
  </si>
  <si>
    <t>chair/stoole</t>
    <phoneticPr fontId="2"/>
  </si>
  <si>
    <t>Shelf/rack</t>
    <phoneticPr fontId="2"/>
  </si>
  <si>
    <t>jar</t>
    <phoneticPr fontId="2"/>
  </si>
  <si>
    <t>vase</t>
    <phoneticPr fontId="2"/>
  </si>
  <si>
    <t>bin</t>
    <phoneticPr fontId="2"/>
  </si>
  <si>
    <t>lamp/shede</t>
    <phoneticPr fontId="2"/>
  </si>
  <si>
    <t>Tableward</t>
    <phoneticPr fontId="2"/>
  </si>
  <si>
    <t>metal can</t>
    <phoneticPr fontId="2"/>
  </si>
  <si>
    <t>others</t>
    <phoneticPr fontId="2"/>
  </si>
  <si>
    <t>cat.</t>
    <phoneticPr fontId="2"/>
  </si>
  <si>
    <t>SN</t>
    <phoneticPr fontId="2"/>
  </si>
  <si>
    <t>total (￡）</t>
    <phoneticPr fontId="2"/>
  </si>
  <si>
    <t>UP(￡）</t>
    <phoneticPr fontId="2"/>
  </si>
  <si>
    <t>QTY</t>
    <phoneticPr fontId="2"/>
  </si>
  <si>
    <t>Total(JPN)</t>
    <phoneticPr fontId="2"/>
  </si>
  <si>
    <t>Origin</t>
    <phoneticPr fontId="2"/>
  </si>
  <si>
    <t>MFR</t>
    <phoneticPr fontId="2"/>
  </si>
  <si>
    <t>Age</t>
    <phoneticPr fontId="2"/>
  </si>
  <si>
    <t>Shop</t>
    <phoneticPr fontId="2"/>
  </si>
  <si>
    <t>領収書</t>
    <rPh sb="0" eb="3">
      <t>リョウシュウショ</t>
    </rPh>
    <phoneticPr fontId="2"/>
  </si>
  <si>
    <t>A1</t>
    <phoneticPr fontId="2"/>
  </si>
  <si>
    <t>0001</t>
    <phoneticPr fontId="2"/>
  </si>
  <si>
    <t>Tea cup set (19pcs)</t>
    <phoneticPr fontId="2"/>
  </si>
  <si>
    <t>England</t>
    <phoneticPr fontId="2"/>
  </si>
  <si>
    <t>Alfred Meakin</t>
    <phoneticPr fontId="2"/>
  </si>
  <si>
    <t>1950s</t>
    <phoneticPr fontId="2"/>
  </si>
  <si>
    <t>D</t>
    <phoneticPr fontId="2"/>
  </si>
  <si>
    <t>Glass Jar (vessel)</t>
    <phoneticPr fontId="2"/>
  </si>
  <si>
    <t>B1</t>
    <phoneticPr fontId="2"/>
  </si>
  <si>
    <t>Green Jar</t>
    <phoneticPr fontId="2"/>
  </si>
  <si>
    <t>(none)</t>
    <phoneticPr fontId="2"/>
  </si>
  <si>
    <t>Brocanterie</t>
    <phoneticPr fontId="2"/>
  </si>
  <si>
    <t>*1</t>
    <phoneticPr fontId="2"/>
  </si>
  <si>
    <t>0002</t>
    <phoneticPr fontId="2"/>
  </si>
  <si>
    <t>Yellow bowl</t>
    <phoneticPr fontId="2"/>
  </si>
  <si>
    <t>0003</t>
  </si>
  <si>
    <t>Orange bowl</t>
    <phoneticPr fontId="2"/>
  </si>
  <si>
    <t>1970s</t>
    <phoneticPr fontId="2"/>
  </si>
  <si>
    <t>0004</t>
  </si>
  <si>
    <t>Blue flower bowl</t>
    <phoneticPr fontId="2"/>
  </si>
  <si>
    <t>1900s</t>
    <phoneticPr fontId="2"/>
  </si>
  <si>
    <t>0005</t>
  </si>
  <si>
    <t>Brown dot bowl</t>
    <phoneticPr fontId="2"/>
  </si>
  <si>
    <t>0006</t>
    <phoneticPr fontId="2"/>
  </si>
  <si>
    <t>Brown old bowl</t>
    <phoneticPr fontId="2"/>
  </si>
  <si>
    <t>1890s</t>
    <phoneticPr fontId="2"/>
  </si>
  <si>
    <t>Brown cup set (4pcs)</t>
    <phoneticPr fontId="2"/>
  </si>
  <si>
    <t>1960s</t>
    <phoneticPr fontId="2"/>
  </si>
  <si>
    <t>0007</t>
    <phoneticPr fontId="2"/>
  </si>
  <si>
    <t>Brown Jar (A1-0002)</t>
    <phoneticPr fontId="2"/>
  </si>
  <si>
    <t>Brown flower jar</t>
    <phoneticPr fontId="2"/>
  </si>
  <si>
    <t>E1</t>
    <phoneticPr fontId="2"/>
  </si>
  <si>
    <t>MossCornwall saurcer</t>
    <phoneticPr fontId="2"/>
  </si>
  <si>
    <t>Moss Cornwall</t>
    <phoneticPr fontId="2"/>
  </si>
  <si>
    <t>*10</t>
    <phoneticPr fontId="2"/>
  </si>
  <si>
    <t>C1</t>
    <phoneticPr fontId="2"/>
  </si>
  <si>
    <t>Ginger beer bottle (letters)</t>
    <phoneticPr fontId="2"/>
  </si>
  <si>
    <t>Stamford</t>
    <phoneticPr fontId="2"/>
  </si>
  <si>
    <t>1920s</t>
    <phoneticPr fontId="2"/>
  </si>
  <si>
    <t>0002</t>
  </si>
  <si>
    <t>Ginger beer bottle (grey)</t>
    <phoneticPr fontId="2"/>
  </si>
  <si>
    <t>Ginger beer bottle (brown)</t>
    <phoneticPr fontId="2"/>
  </si>
  <si>
    <t>Caley</t>
    <phoneticPr fontId="2"/>
  </si>
  <si>
    <t>Hancock saurcer</t>
    <phoneticPr fontId="2"/>
  </si>
  <si>
    <t>Hancock</t>
    <phoneticPr fontId="2"/>
  </si>
  <si>
    <t>1930s</t>
    <phoneticPr fontId="2"/>
  </si>
  <si>
    <t>Small grass bottle</t>
    <phoneticPr fontId="2"/>
  </si>
  <si>
    <t>?</t>
    <phoneticPr fontId="2"/>
  </si>
  <si>
    <t>*11</t>
    <phoneticPr fontId="2"/>
  </si>
  <si>
    <t>Water bottle</t>
    <phoneticPr fontId="2"/>
  </si>
  <si>
    <t>1960s?</t>
    <phoneticPr fontId="2"/>
  </si>
  <si>
    <t>Andiingly</t>
    <phoneticPr fontId="2"/>
  </si>
  <si>
    <t>*2</t>
    <phoneticPr fontId="2"/>
  </si>
  <si>
    <t>Tea cup set (14pcs)</t>
    <phoneticPr fontId="2"/>
  </si>
  <si>
    <t>0004</t>
    <phoneticPr fontId="2"/>
  </si>
  <si>
    <t>*3</t>
    <phoneticPr fontId="2"/>
  </si>
  <si>
    <t>0005</t>
    <phoneticPr fontId="2"/>
  </si>
  <si>
    <t>Hartley pottery bottle</t>
    <phoneticPr fontId="2"/>
  </si>
  <si>
    <t>0006</t>
  </si>
  <si>
    <t>Skey pottery bottle</t>
    <phoneticPr fontId="2"/>
  </si>
  <si>
    <t>*3</t>
  </si>
  <si>
    <t>C1</t>
  </si>
  <si>
    <t>0007</t>
  </si>
  <si>
    <t>Frank cooper pottery bottle</t>
    <phoneticPr fontId="2"/>
  </si>
  <si>
    <t>1930s</t>
  </si>
  <si>
    <t>0008</t>
  </si>
  <si>
    <t>Sainsnbury pottery bottle</t>
    <phoneticPr fontId="2"/>
  </si>
  <si>
    <t>0009</t>
  </si>
  <si>
    <t>Tall pottery bottle</t>
    <phoneticPr fontId="2"/>
  </si>
  <si>
    <t>0010</t>
  </si>
  <si>
    <t>Straight pottery bottle</t>
    <phoneticPr fontId="2"/>
  </si>
  <si>
    <t>0011</t>
  </si>
  <si>
    <t>White pottery bottle</t>
    <phoneticPr fontId="2"/>
  </si>
  <si>
    <t>0012</t>
  </si>
  <si>
    <t>Brown pottery bottle</t>
    <phoneticPr fontId="2"/>
  </si>
  <si>
    <t>0013</t>
  </si>
  <si>
    <t>Dark brown bottle</t>
    <phoneticPr fontId="2"/>
  </si>
  <si>
    <t>0014</t>
  </si>
  <si>
    <t>White small bottle</t>
    <phoneticPr fontId="2"/>
  </si>
  <si>
    <t>0015</t>
  </si>
  <si>
    <t>Brown small bottle</t>
    <phoneticPr fontId="2"/>
  </si>
  <si>
    <t>0016</t>
  </si>
  <si>
    <t>Italian pottery vase</t>
    <phoneticPr fontId="2"/>
  </si>
  <si>
    <t>Italia</t>
    <phoneticPr fontId="2"/>
  </si>
  <si>
    <t>Puglia</t>
    <phoneticPr fontId="2"/>
  </si>
  <si>
    <t>*9</t>
    <phoneticPr fontId="2"/>
  </si>
  <si>
    <t>0017</t>
  </si>
  <si>
    <t>0018</t>
  </si>
  <si>
    <t>Hungary pottery vase</t>
    <phoneticPr fontId="2"/>
  </si>
  <si>
    <t>0019</t>
  </si>
  <si>
    <t>Hungary</t>
    <phoneticPr fontId="2"/>
  </si>
  <si>
    <t>0008</t>
    <phoneticPr fontId="2"/>
  </si>
  <si>
    <t>Moss pottery</t>
    <phoneticPr fontId="2"/>
  </si>
  <si>
    <t>Holland</t>
    <phoneticPr fontId="2"/>
  </si>
  <si>
    <t>Porcelait</t>
    <phoneticPr fontId="2"/>
  </si>
  <si>
    <t>*5</t>
    <phoneticPr fontId="2"/>
  </si>
  <si>
    <t>pottary</t>
    <phoneticPr fontId="2"/>
  </si>
  <si>
    <t>France</t>
    <phoneticPr fontId="2"/>
  </si>
  <si>
    <t>Tea set</t>
    <phoneticPr fontId="2"/>
  </si>
  <si>
    <t>0004-1</t>
    <phoneticPr fontId="2"/>
  </si>
  <si>
    <t>tea jug</t>
    <phoneticPr fontId="2"/>
  </si>
  <si>
    <t>White blue line cup set (8pcs)</t>
    <phoneticPr fontId="2"/>
  </si>
  <si>
    <t>Yellow pot</t>
    <phoneticPr fontId="2"/>
  </si>
  <si>
    <t>ﾙｸｾﾝﾌﾞﾙｸ</t>
    <phoneticPr fontId="2"/>
  </si>
  <si>
    <t>1940s</t>
    <phoneticPr fontId="2"/>
  </si>
  <si>
    <t>*4</t>
    <phoneticPr fontId="2"/>
  </si>
  <si>
    <t>Brown pot</t>
    <phoneticPr fontId="2"/>
  </si>
  <si>
    <t>Brown sugar pot</t>
    <phoneticPr fontId="2"/>
  </si>
  <si>
    <t>Brown milk pot</t>
    <phoneticPr fontId="2"/>
  </si>
  <si>
    <t>*4</t>
  </si>
  <si>
    <t>Small colored pot 1set</t>
    <phoneticPr fontId="2"/>
  </si>
  <si>
    <t>Brown flat saurcer</t>
    <phoneticPr fontId="2"/>
  </si>
  <si>
    <t>Germany</t>
    <phoneticPr fontId="2"/>
  </si>
  <si>
    <t>H1</t>
    <phoneticPr fontId="2"/>
  </si>
  <si>
    <t>Picnic basket</t>
    <phoneticPr fontId="2"/>
  </si>
  <si>
    <t>*6</t>
    <phoneticPr fontId="2"/>
  </si>
  <si>
    <t>J1</t>
    <phoneticPr fontId="2"/>
  </si>
  <si>
    <t>Bread case</t>
    <phoneticPr fontId="2"/>
  </si>
  <si>
    <t>Pottery's book</t>
    <phoneticPr fontId="2"/>
  </si>
  <si>
    <t>0003</t>
    <phoneticPr fontId="2"/>
  </si>
  <si>
    <t>Monkendels pouch</t>
    <phoneticPr fontId="2"/>
  </si>
  <si>
    <t>One houdred history</t>
    <phoneticPr fontId="2"/>
  </si>
  <si>
    <t>*7</t>
    <phoneticPr fontId="2"/>
  </si>
  <si>
    <t>jewel box</t>
    <phoneticPr fontId="2"/>
  </si>
  <si>
    <t>Card case</t>
    <phoneticPr fontId="2"/>
  </si>
  <si>
    <t>green bottle and case</t>
    <phoneticPr fontId="2"/>
  </si>
  <si>
    <t>Pie funnel</t>
    <phoneticPr fontId="2"/>
  </si>
  <si>
    <t>With Yhams</t>
    <phoneticPr fontId="2"/>
  </si>
  <si>
    <t>*8</t>
    <phoneticPr fontId="2"/>
  </si>
  <si>
    <t>Cash box</t>
    <phoneticPr fontId="2"/>
  </si>
  <si>
    <t>B2</t>
    <phoneticPr fontId="2"/>
  </si>
  <si>
    <t>Glass bin</t>
    <phoneticPr fontId="2"/>
  </si>
  <si>
    <t>0009</t>
    <phoneticPr fontId="2"/>
  </si>
  <si>
    <t>Cupper Water pot</t>
    <phoneticPr fontId="2"/>
  </si>
  <si>
    <t>Brass box</t>
    <phoneticPr fontId="2"/>
  </si>
  <si>
    <t>C2</t>
    <phoneticPr fontId="2"/>
  </si>
  <si>
    <t>Alminium vase</t>
    <phoneticPr fontId="2"/>
  </si>
  <si>
    <t>0011</t>
    <phoneticPr fontId="2"/>
  </si>
  <si>
    <t>Plate</t>
    <phoneticPr fontId="2"/>
  </si>
  <si>
    <t>total</t>
    <phoneticPr fontId="2"/>
  </si>
  <si>
    <t>金額（￡）</t>
    <rPh sb="0" eb="2">
      <t>キンガク</t>
    </rPh>
    <phoneticPr fontId="2"/>
  </si>
  <si>
    <t>金額（円）</t>
    <rPh sb="0" eb="2">
      <t>キンガク</t>
    </rPh>
    <rPh sb="3" eb="4">
      <t>エン</t>
    </rPh>
    <phoneticPr fontId="2"/>
  </si>
  <si>
    <t>E3-8</t>
    <phoneticPr fontId="2"/>
  </si>
  <si>
    <t>駐車場</t>
    <rPh sb="0" eb="3">
      <t>チュウシャジョウ</t>
    </rPh>
    <phoneticPr fontId="2"/>
  </si>
  <si>
    <t>E3-9</t>
  </si>
  <si>
    <t>Air一部支払い</t>
    <rPh sb="3" eb="5">
      <t>イチブ</t>
    </rPh>
    <rPh sb="5" eb="7">
      <t>シハラ</t>
    </rPh>
    <phoneticPr fontId="2"/>
  </si>
  <si>
    <t>E3-10</t>
  </si>
  <si>
    <t>ホテル最終日</t>
    <rPh sb="3" eb="6">
      <t>サイシュウビ</t>
    </rPh>
    <phoneticPr fontId="2"/>
  </si>
  <si>
    <t>E3-11</t>
  </si>
  <si>
    <t>洋服サンプル</t>
    <rPh sb="0" eb="2">
      <t>ヨウフク</t>
    </rPh>
    <phoneticPr fontId="2"/>
  </si>
  <si>
    <t>E3-12</t>
  </si>
  <si>
    <t>E3-13</t>
  </si>
  <si>
    <t>Air残金</t>
    <rPh sb="3" eb="5">
      <t>ザンキン</t>
    </rPh>
    <phoneticPr fontId="2"/>
  </si>
  <si>
    <t>買付費用</t>
    <rPh sb="0" eb="2">
      <t>カイツケ</t>
    </rPh>
    <rPh sb="2" eb="4">
      <t>ヒヨウ</t>
    </rPh>
    <phoneticPr fontId="2"/>
  </si>
  <si>
    <t>Exchange rate</t>
    <phoneticPr fontId="2"/>
  </si>
  <si>
    <t>YEN</t>
    <phoneticPr fontId="2"/>
  </si>
  <si>
    <t>航空券手荷物追加料金</t>
    <rPh sb="0" eb="3">
      <t>コウクウケン</t>
    </rPh>
    <rPh sb="3" eb="6">
      <t>テニモツ</t>
    </rPh>
    <rPh sb="6" eb="8">
      <t>ツイカ</t>
    </rPh>
    <rPh sb="8" eb="10">
      <t>リョウキン</t>
    </rPh>
    <phoneticPr fontId="2"/>
  </si>
  <si>
    <t>ホテル１</t>
    <phoneticPr fontId="2"/>
  </si>
  <si>
    <t>ホテル２</t>
  </si>
  <si>
    <t>ホテル３</t>
  </si>
  <si>
    <t>タクシー（英国空港）</t>
    <rPh sb="5" eb="7">
      <t>エイコク</t>
    </rPh>
    <rPh sb="7" eb="9">
      <t>クウコウ</t>
    </rPh>
    <phoneticPr fontId="2"/>
  </si>
  <si>
    <t>レンタカー保険</t>
    <rPh sb="5" eb="7">
      <t>ホケン</t>
    </rPh>
    <phoneticPr fontId="2"/>
  </si>
  <si>
    <t>配送、梱包</t>
    <rPh sb="0" eb="2">
      <t>ハイソウ</t>
    </rPh>
    <rPh sb="3" eb="5">
      <t>コンポウ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</si>
</sst>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0" fontId="3" fillId="0" borderId="0" xfId="0" applyFont="1">
      <alignment vertical="center"/>
    </xf>
    <xf numFmtId="38" fontId="0" fillId="0" borderId="0" xfId="0" applyNumberFormat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1" fontId="4" fillId="0" borderId="1" xfId="0" applyNumberFormat="1" applyFont="1" applyBorder="1">
      <alignment vertical="center"/>
    </xf>
    <xf numFmtId="0" fontId="0" fillId="0" borderId="1" xfId="0" quotePrefix="1" applyBorder="1">
      <alignment vertical="center"/>
    </xf>
    <xf numFmtId="0" fontId="0" fillId="0" borderId="2" xfId="0" applyFill="1" applyBorder="1">
      <alignment vertical="center"/>
    </xf>
    <xf numFmtId="1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330;&#29983;&#36027;&#29992;_2&#22238;&#30446;&#20986;&#24373;&#65288;2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まとめ"/>
      <sheetName val="(1)VlistBrocante"/>
      <sheetName val="(2)Oldwood"/>
      <sheetName val="(3)Blooklyn"/>
      <sheetName val="(4)Delft and so on"/>
      <sheetName val="その他（オ）"/>
      <sheetName val="ER（€）"/>
      <sheetName val="(5)England"/>
      <sheetName val="その他（イ）"/>
      <sheetName val="E R (￡)"/>
    </sheetNames>
    <sheetDataSet>
      <sheetData sheetId="0">
        <row r="39">
          <cell r="J39">
            <v>1824007.2992275176</v>
          </cell>
        </row>
      </sheetData>
      <sheetData sheetId="1">
        <row r="50">
          <cell r="G50">
            <v>1020259.4373997956</v>
          </cell>
          <cell r="N50">
            <v>374216.58650342521</v>
          </cell>
        </row>
      </sheetData>
      <sheetData sheetId="2">
        <row r="19">
          <cell r="G19">
            <v>498469.6108439003</v>
          </cell>
        </row>
      </sheetData>
      <sheetData sheetId="3">
        <row r="9">
          <cell r="G9">
            <v>451829.1794199096</v>
          </cell>
        </row>
      </sheetData>
      <sheetData sheetId="4">
        <row r="18">
          <cell r="G18">
            <v>114385.65806733711</v>
          </cell>
        </row>
      </sheetData>
      <sheetData sheetId="5">
        <row r="10">
          <cell r="D10">
            <v>263.62</v>
          </cell>
        </row>
      </sheetData>
      <sheetData sheetId="6">
        <row r="3">
          <cell r="B3">
            <v>145.75134819997083</v>
          </cell>
        </row>
      </sheetData>
      <sheetData sheetId="7">
        <row r="70">
          <cell r="H70">
            <v>113280</v>
          </cell>
        </row>
      </sheetData>
      <sheetData sheetId="8">
        <row r="12">
          <cell r="D12">
            <v>851.45</v>
          </cell>
        </row>
      </sheetData>
      <sheetData sheetId="9">
        <row r="3">
          <cell r="B3">
            <v>160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CE33-2E57-4FE5-8C4D-7E41BE2800C3}">
  <dimension ref="B2:K62"/>
  <sheetViews>
    <sheetView tabSelected="1" workbookViewId="0">
      <selection activeCell="A13" sqref="A13:XFD13"/>
    </sheetView>
  </sheetViews>
  <sheetFormatPr defaultRowHeight="18" x14ac:dyDescent="0.55000000000000004"/>
  <cols>
    <col min="1" max="1" width="2.4140625" customWidth="1"/>
    <col min="2" max="2" width="5.6640625" customWidth="1"/>
    <col min="3" max="3" width="19.25" bestFit="1" customWidth="1"/>
    <col min="4" max="4" width="16.08203125" style="11" customWidth="1"/>
    <col min="5" max="5" width="11.08203125" style="11" customWidth="1"/>
    <col min="6" max="6" width="16.08203125" style="12" customWidth="1"/>
    <col min="7" max="7" width="23" style="9" bestFit="1" customWidth="1"/>
    <col min="8" max="8" width="5.4140625" customWidth="1"/>
    <col min="10" max="10" width="9.1640625" bestFit="1" customWidth="1"/>
  </cols>
  <sheetData>
    <row r="2" spans="2:11" x14ac:dyDescent="0.55000000000000004">
      <c r="B2" s="1" t="s">
        <v>0</v>
      </c>
      <c r="C2" s="1" t="s">
        <v>1</v>
      </c>
      <c r="D2" s="2" t="s">
        <v>2</v>
      </c>
      <c r="E2" s="2" t="s">
        <v>3</v>
      </c>
      <c r="F2" s="3" t="s">
        <v>4</v>
      </c>
      <c r="G2" s="4" t="s">
        <v>5</v>
      </c>
    </row>
    <row r="3" spans="2:11" x14ac:dyDescent="0.55000000000000004">
      <c r="B3" s="1">
        <v>1</v>
      </c>
      <c r="C3" s="1" t="s">
        <v>6</v>
      </c>
      <c r="D3" s="19">
        <v>233550</v>
      </c>
      <c r="E3" s="2"/>
      <c r="F3" s="3"/>
      <c r="G3" s="4"/>
    </row>
    <row r="4" spans="2:11" x14ac:dyDescent="0.55000000000000004">
      <c r="B4" s="1"/>
      <c r="C4" s="1" t="s">
        <v>234</v>
      </c>
      <c r="D4" s="19">
        <v>19470</v>
      </c>
      <c r="E4" s="2"/>
      <c r="F4" s="3"/>
      <c r="G4" s="4"/>
    </row>
    <row r="5" spans="2:11" x14ac:dyDescent="0.55000000000000004">
      <c r="B5" s="1"/>
      <c r="C5" s="1" t="s">
        <v>7</v>
      </c>
      <c r="D5" s="2"/>
      <c r="E5" s="2"/>
      <c r="F5" s="3"/>
      <c r="G5" s="4"/>
    </row>
    <row r="6" spans="2:11" x14ac:dyDescent="0.55000000000000004">
      <c r="B6" s="1">
        <v>2</v>
      </c>
      <c r="C6" s="1" t="s">
        <v>235</v>
      </c>
      <c r="D6" s="19">
        <v>57240</v>
      </c>
      <c r="E6" s="2"/>
      <c r="F6" s="3"/>
      <c r="G6" s="4"/>
    </row>
    <row r="7" spans="2:11" x14ac:dyDescent="0.55000000000000004">
      <c r="B7" s="1">
        <v>3</v>
      </c>
      <c r="C7" s="1" t="s">
        <v>236</v>
      </c>
      <c r="D7" s="19">
        <v>28383</v>
      </c>
      <c r="E7" s="2"/>
      <c r="F7" s="3"/>
      <c r="G7" s="4"/>
    </row>
    <row r="8" spans="2:11" x14ac:dyDescent="0.55000000000000004">
      <c r="B8" s="1">
        <v>4</v>
      </c>
      <c r="C8" s="1" t="s">
        <v>237</v>
      </c>
      <c r="D8" s="19">
        <v>22197</v>
      </c>
      <c r="E8" s="2"/>
      <c r="F8" s="3"/>
      <c r="G8" s="4"/>
    </row>
    <row r="9" spans="2:11" x14ac:dyDescent="0.55000000000000004">
      <c r="B9" s="1">
        <v>5</v>
      </c>
      <c r="C9" s="1" t="s">
        <v>238</v>
      </c>
      <c r="D9" s="19">
        <v>2827</v>
      </c>
      <c r="E9" s="2"/>
      <c r="F9" s="3"/>
      <c r="G9" s="4"/>
    </row>
    <row r="10" spans="2:11" x14ac:dyDescent="0.55000000000000004">
      <c r="B10" s="1">
        <v>6</v>
      </c>
      <c r="C10" s="1"/>
      <c r="D10" s="2"/>
      <c r="E10" s="2"/>
      <c r="F10" s="3"/>
      <c r="G10" s="4"/>
    </row>
    <row r="11" spans="2:11" x14ac:dyDescent="0.55000000000000004">
      <c r="B11" s="1">
        <v>14</v>
      </c>
      <c r="C11" s="1" t="s">
        <v>8</v>
      </c>
      <c r="D11" s="19">
        <v>46403</v>
      </c>
      <c r="E11" s="2"/>
      <c r="F11" s="3"/>
      <c r="G11" s="4"/>
    </row>
    <row r="12" spans="2:11" x14ac:dyDescent="0.55000000000000004">
      <c r="B12" s="1"/>
      <c r="C12" s="1" t="s">
        <v>239</v>
      </c>
      <c r="D12" s="19">
        <v>22772</v>
      </c>
      <c r="E12" s="2"/>
      <c r="F12" s="3"/>
      <c r="G12" s="4"/>
    </row>
    <row r="13" spans="2:11" x14ac:dyDescent="0.55000000000000004">
      <c r="B13" s="1"/>
      <c r="C13" s="1"/>
      <c r="D13" s="2"/>
      <c r="E13" s="2"/>
      <c r="F13" s="3"/>
      <c r="G13" s="4"/>
    </row>
    <row r="14" spans="2:11" x14ac:dyDescent="0.55000000000000004">
      <c r="B14" s="1">
        <v>7</v>
      </c>
      <c r="C14" s="1"/>
      <c r="D14" s="2"/>
      <c r="E14" s="2"/>
      <c r="F14" s="3"/>
      <c r="G14" s="4"/>
    </row>
    <row r="15" spans="2:11" x14ac:dyDescent="0.55000000000000004">
      <c r="B15" s="1">
        <v>8</v>
      </c>
      <c r="C15" s="1" t="s">
        <v>240</v>
      </c>
      <c r="D15" s="2">
        <v>560000</v>
      </c>
      <c r="E15" s="2"/>
      <c r="F15" s="3"/>
      <c r="G15" s="5">
        <f>SUM(D15:D19)</f>
        <v>560000</v>
      </c>
      <c r="H15" t="s">
        <v>10</v>
      </c>
    </row>
    <row r="16" spans="2:11" x14ac:dyDescent="0.55000000000000004">
      <c r="B16" s="1">
        <v>9</v>
      </c>
      <c r="C16" s="1"/>
      <c r="D16" s="2"/>
      <c r="E16" s="2"/>
      <c r="F16" s="3"/>
      <c r="G16" s="4"/>
      <c r="I16" t="s">
        <v>11</v>
      </c>
      <c r="J16" s="6">
        <v>43192</v>
      </c>
      <c r="K16" s="7" t="s">
        <v>12</v>
      </c>
    </row>
    <row r="17" spans="2:11" x14ac:dyDescent="0.55000000000000004">
      <c r="B17" s="1">
        <v>10</v>
      </c>
      <c r="C17" s="1"/>
      <c r="D17" s="2"/>
      <c r="E17" s="2"/>
      <c r="F17" s="3"/>
      <c r="G17" s="4"/>
      <c r="K17" s="8" t="s">
        <v>13</v>
      </c>
    </row>
    <row r="18" spans="2:11" x14ac:dyDescent="0.55000000000000004">
      <c r="B18" s="1"/>
      <c r="C18" s="1" t="s">
        <v>14</v>
      </c>
      <c r="D18" s="2"/>
      <c r="E18" s="2"/>
      <c r="F18" s="3"/>
      <c r="G18" s="4"/>
      <c r="K18" s="7" t="s">
        <v>15</v>
      </c>
    </row>
    <row r="19" spans="2:11" x14ac:dyDescent="0.55000000000000004">
      <c r="B19" s="1"/>
      <c r="C19" s="1" t="s">
        <v>16</v>
      </c>
      <c r="D19" s="2"/>
      <c r="E19" s="2"/>
      <c r="F19" s="3"/>
      <c r="G19" s="4"/>
    </row>
    <row r="20" spans="2:11" x14ac:dyDescent="0.55000000000000004">
      <c r="B20" s="1"/>
      <c r="C20" s="1"/>
      <c r="D20" s="2"/>
      <c r="E20" s="2"/>
      <c r="F20" s="3" t="s">
        <v>17</v>
      </c>
      <c r="G20" s="4">
        <f>G15/D26</f>
        <v>4.9435028248587569</v>
      </c>
    </row>
    <row r="21" spans="2:11" x14ac:dyDescent="0.55000000000000004">
      <c r="B21" s="1"/>
      <c r="C21" s="1" t="s">
        <v>18</v>
      </c>
      <c r="D21" s="2">
        <f>'[1](1)VlistBrocante'!G50</f>
        <v>1020259.4373997956</v>
      </c>
      <c r="E21" s="2"/>
      <c r="F21" s="3"/>
      <c r="H21" t="s">
        <v>19</v>
      </c>
    </row>
    <row r="22" spans="2:11" x14ac:dyDescent="0.55000000000000004">
      <c r="B22" s="1"/>
      <c r="C22" s="1" t="s">
        <v>20</v>
      </c>
      <c r="D22" s="2">
        <f>'[1](2)Oldwood'!G19</f>
        <v>498469.6108439003</v>
      </c>
      <c r="E22" s="2"/>
      <c r="F22" s="3"/>
      <c r="G22" s="4"/>
      <c r="H22" t="s">
        <v>19</v>
      </c>
    </row>
    <row r="23" spans="2:11" x14ac:dyDescent="0.55000000000000004">
      <c r="B23" s="1"/>
      <c r="C23" s="1" t="s">
        <v>21</v>
      </c>
      <c r="D23" s="2">
        <f>'[1](3)Blooklyn'!G9</f>
        <v>451829.1794199096</v>
      </c>
      <c r="E23" s="2"/>
      <c r="F23" s="3"/>
      <c r="G23" s="4"/>
      <c r="H23" t="s">
        <v>19</v>
      </c>
    </row>
    <row r="24" spans="2:11" x14ac:dyDescent="0.55000000000000004">
      <c r="B24" s="1"/>
      <c r="C24" s="1" t="s">
        <v>22</v>
      </c>
      <c r="D24" s="2">
        <f>'[1](4)Delft and so on'!G18</f>
        <v>114385.65806733711</v>
      </c>
      <c r="E24" s="2"/>
      <c r="F24" s="3"/>
      <c r="G24" s="4"/>
      <c r="H24" t="s">
        <v>19</v>
      </c>
    </row>
    <row r="25" spans="2:11" x14ac:dyDescent="0.55000000000000004">
      <c r="B25" s="1"/>
      <c r="C25" s="1"/>
      <c r="D25" s="2"/>
      <c r="E25" s="2">
        <f>SUM(D21:D24)</f>
        <v>2084943.8857309425</v>
      </c>
      <c r="F25" s="3"/>
      <c r="G25" s="4" t="s">
        <v>23</v>
      </c>
    </row>
    <row r="26" spans="2:11" x14ac:dyDescent="0.55000000000000004">
      <c r="B26" s="1"/>
      <c r="C26" s="1" t="s">
        <v>24</v>
      </c>
      <c r="D26" s="2">
        <f>'[1](5)England'!H70</f>
        <v>113280</v>
      </c>
      <c r="E26" s="2"/>
      <c r="F26" s="3"/>
      <c r="G26" s="4"/>
      <c r="H26" t="s">
        <v>10</v>
      </c>
    </row>
    <row r="27" spans="2:11" x14ac:dyDescent="0.55000000000000004">
      <c r="B27" s="1"/>
      <c r="C27" s="1" t="s">
        <v>25</v>
      </c>
      <c r="D27" s="2">
        <f>F27*'[1]ER（€）'!B3</f>
        <v>38422.970412476316</v>
      </c>
      <c r="E27" s="2"/>
      <c r="F27" s="3">
        <f>'[1]その他（オ）'!D10</f>
        <v>263.62</v>
      </c>
      <c r="G27" s="4"/>
    </row>
    <row r="28" spans="2:11" x14ac:dyDescent="0.55000000000000004">
      <c r="B28" s="1"/>
      <c r="C28" s="1" t="s">
        <v>26</v>
      </c>
      <c r="D28" s="2">
        <f>F28*'[1]E R (￡)'!B3</f>
        <v>136232</v>
      </c>
      <c r="E28" s="2"/>
      <c r="F28" s="3">
        <f>'[1]その他（イ）'!D12</f>
        <v>851.45</v>
      </c>
      <c r="G28" s="4"/>
    </row>
    <row r="29" spans="2:11" x14ac:dyDescent="0.55000000000000004">
      <c r="B29" s="1"/>
      <c r="C29" s="1"/>
      <c r="D29" s="2"/>
      <c r="E29" s="2"/>
      <c r="F29" s="3" t="s">
        <v>27</v>
      </c>
      <c r="G29" s="4">
        <f>G30/E25</f>
        <v>0.19339753110843919</v>
      </c>
    </row>
    <row r="30" spans="2:11" x14ac:dyDescent="0.55000000000000004">
      <c r="B30" s="1">
        <v>11</v>
      </c>
      <c r="C30" s="1" t="s">
        <v>28</v>
      </c>
      <c r="D30" s="2">
        <v>134653</v>
      </c>
      <c r="E30" s="2"/>
      <c r="F30" s="3"/>
      <c r="G30" s="5">
        <f>SUM(D30:D35)</f>
        <v>403223</v>
      </c>
      <c r="H30" t="s">
        <v>19</v>
      </c>
      <c r="I30" t="s">
        <v>29</v>
      </c>
      <c r="K30" s="7" t="s">
        <v>30</v>
      </c>
    </row>
    <row r="31" spans="2:11" x14ac:dyDescent="0.55000000000000004">
      <c r="B31" s="1">
        <v>12</v>
      </c>
      <c r="C31" s="1" t="s">
        <v>31</v>
      </c>
      <c r="D31" s="2">
        <v>35950</v>
      </c>
      <c r="E31" s="2"/>
      <c r="F31" s="3"/>
      <c r="G31" s="4"/>
      <c r="I31" t="s">
        <v>32</v>
      </c>
      <c r="J31" t="s">
        <v>33</v>
      </c>
      <c r="K31" s="7" t="s">
        <v>34</v>
      </c>
    </row>
    <row r="32" spans="2:11" x14ac:dyDescent="0.55000000000000004">
      <c r="B32" s="1"/>
      <c r="C32" s="1" t="s">
        <v>14</v>
      </c>
      <c r="D32" s="2">
        <v>11300</v>
      </c>
      <c r="E32" s="2"/>
      <c r="F32" s="3"/>
      <c r="G32" s="4"/>
      <c r="K32" s="7" t="s">
        <v>35</v>
      </c>
    </row>
    <row r="33" spans="2:11" x14ac:dyDescent="0.55000000000000004">
      <c r="B33" s="1"/>
      <c r="C33" s="1" t="s">
        <v>16</v>
      </c>
      <c r="D33" s="2">
        <v>158000</v>
      </c>
      <c r="E33" s="2"/>
      <c r="F33" s="3"/>
      <c r="G33" s="4"/>
      <c r="K33" s="7" t="s">
        <v>36</v>
      </c>
    </row>
    <row r="34" spans="2:11" x14ac:dyDescent="0.55000000000000004">
      <c r="B34" s="1"/>
      <c r="C34" s="1" t="s">
        <v>37</v>
      </c>
      <c r="D34" s="2">
        <v>20000</v>
      </c>
      <c r="E34" s="2"/>
      <c r="F34" s="3"/>
      <c r="G34" s="4"/>
      <c r="K34" s="7" t="s">
        <v>38</v>
      </c>
    </row>
    <row r="35" spans="2:11" x14ac:dyDescent="0.55000000000000004">
      <c r="B35" s="1">
        <v>13</v>
      </c>
      <c r="C35" s="1" t="s">
        <v>39</v>
      </c>
      <c r="D35" s="2">
        <v>43320</v>
      </c>
      <c r="E35" s="2"/>
      <c r="F35" s="3"/>
      <c r="G35" s="5"/>
      <c r="K35" s="7" t="s">
        <v>40</v>
      </c>
    </row>
    <row r="36" spans="2:11" x14ac:dyDescent="0.55000000000000004">
      <c r="B36" s="1"/>
      <c r="C36" s="1"/>
      <c r="D36" s="2">
        <v>91800</v>
      </c>
      <c r="E36" s="2"/>
      <c r="F36" s="3"/>
      <c r="G36" s="5"/>
      <c r="K36" s="7" t="s">
        <v>41</v>
      </c>
    </row>
    <row r="37" spans="2:11" x14ac:dyDescent="0.55000000000000004">
      <c r="B37" s="1"/>
      <c r="C37" s="1"/>
      <c r="D37" s="2">
        <v>86400</v>
      </c>
      <c r="E37" s="2"/>
      <c r="F37" s="3"/>
      <c r="G37" s="5"/>
      <c r="K37" s="7" t="s">
        <v>42</v>
      </c>
    </row>
    <row r="38" spans="2:11" x14ac:dyDescent="0.55000000000000004">
      <c r="B38" s="1"/>
      <c r="C38" s="1"/>
      <c r="D38" s="2"/>
      <c r="E38" s="2"/>
      <c r="F38" s="3"/>
      <c r="G38" s="4"/>
    </row>
    <row r="39" spans="2:11" x14ac:dyDescent="0.55000000000000004">
      <c r="B39" s="1">
        <v>13</v>
      </c>
      <c r="C39" s="1"/>
      <c r="D39" s="2"/>
      <c r="E39" s="2"/>
      <c r="F39" s="3"/>
      <c r="G39" s="4"/>
      <c r="J39" s="10"/>
    </row>
    <row r="40" spans="2:11" x14ac:dyDescent="0.55000000000000004">
      <c r="B40" s="1"/>
      <c r="C40" s="1"/>
      <c r="D40" s="2"/>
      <c r="E40" s="2"/>
      <c r="F40" s="3"/>
      <c r="G40" s="4"/>
      <c r="I40" t="s">
        <v>43</v>
      </c>
      <c r="J40" s="10">
        <f>SUM(D21:D26)-J41</f>
        <v>1824007.2992275176</v>
      </c>
    </row>
    <row r="41" spans="2:11" x14ac:dyDescent="0.55000000000000004">
      <c r="B41" s="1"/>
      <c r="C41" s="1"/>
      <c r="D41" s="2"/>
      <c r="E41" s="2"/>
      <c r="F41" s="3"/>
      <c r="G41" s="4"/>
      <c r="I41" t="s">
        <v>44</v>
      </c>
      <c r="J41" s="10">
        <f>'[1](1)VlistBrocante'!N50</f>
        <v>374216.58650342521</v>
      </c>
    </row>
    <row r="42" spans="2:11" x14ac:dyDescent="0.55000000000000004">
      <c r="B42" s="1">
        <v>15</v>
      </c>
      <c r="C42" s="1"/>
      <c r="D42" s="2"/>
      <c r="E42" s="2"/>
      <c r="F42" s="3"/>
      <c r="G42" s="2"/>
      <c r="I42" t="s">
        <v>45</v>
      </c>
      <c r="J42" s="10">
        <f>SUM(D15:D37)-J40-J41</f>
        <v>1316077.9704124765</v>
      </c>
    </row>
    <row r="43" spans="2:11" x14ac:dyDescent="0.55000000000000004">
      <c r="B43" s="1">
        <v>16</v>
      </c>
      <c r="C43" s="1"/>
      <c r="D43" s="2"/>
      <c r="E43" s="2"/>
      <c r="F43" s="3"/>
      <c r="G43" s="2"/>
    </row>
    <row r="44" spans="2:11" x14ac:dyDescent="0.55000000000000004">
      <c r="B44" s="1">
        <v>17</v>
      </c>
      <c r="C44" s="1"/>
      <c r="D44" s="2"/>
      <c r="E44" s="2"/>
      <c r="F44" s="3"/>
      <c r="G44" s="2"/>
    </row>
    <row r="45" spans="2:11" x14ac:dyDescent="0.55000000000000004">
      <c r="B45" s="1">
        <v>18</v>
      </c>
      <c r="C45" s="1"/>
      <c r="D45" s="2"/>
      <c r="E45" s="2"/>
      <c r="F45" s="3"/>
      <c r="G45" s="2"/>
    </row>
    <row r="46" spans="2:11" x14ac:dyDescent="0.55000000000000004">
      <c r="B46" s="1">
        <v>19</v>
      </c>
      <c r="C46" s="1"/>
      <c r="D46" s="2"/>
      <c r="E46" s="2"/>
      <c r="F46" s="3"/>
      <c r="G46" s="2"/>
    </row>
    <row r="47" spans="2:11" x14ac:dyDescent="0.55000000000000004">
      <c r="B47" s="1"/>
      <c r="C47" s="1"/>
      <c r="D47" s="2"/>
      <c r="E47" s="2"/>
      <c r="F47" s="3"/>
      <c r="G47" s="2"/>
    </row>
    <row r="48" spans="2:11" x14ac:dyDescent="0.55000000000000004">
      <c r="B48" s="1"/>
      <c r="C48" s="1"/>
      <c r="D48" s="2"/>
      <c r="E48" s="2"/>
      <c r="F48" s="3"/>
      <c r="G48" s="2"/>
    </row>
    <row r="49" spans="2:8" x14ac:dyDescent="0.55000000000000004">
      <c r="B49" s="1"/>
      <c r="C49" s="1"/>
      <c r="D49" s="2"/>
      <c r="E49" s="2"/>
      <c r="F49" s="3"/>
      <c r="G49" s="2"/>
    </row>
    <row r="50" spans="2:8" x14ac:dyDescent="0.55000000000000004">
      <c r="B50" s="1">
        <v>20</v>
      </c>
      <c r="C50" s="1"/>
      <c r="D50" s="2"/>
      <c r="E50" s="2"/>
      <c r="F50" s="3"/>
      <c r="G50" s="2" t="s">
        <v>46</v>
      </c>
    </row>
    <row r="51" spans="2:8" x14ac:dyDescent="0.55000000000000004">
      <c r="B51" s="1"/>
      <c r="C51" s="1" t="s">
        <v>47</v>
      </c>
      <c r="D51" s="2">
        <f>SUM(D3:D50)</f>
        <v>3947143.8561434192</v>
      </c>
      <c r="E51" s="2"/>
      <c r="F51" s="3"/>
      <c r="G51" s="4"/>
    </row>
    <row r="54" spans="2:8" x14ac:dyDescent="0.55000000000000004">
      <c r="B54" s="1"/>
      <c r="C54" s="1" t="s">
        <v>48</v>
      </c>
      <c r="D54" s="2">
        <v>400000</v>
      </c>
      <c r="E54" s="2"/>
      <c r="F54" s="3"/>
      <c r="G54" s="2" t="s">
        <v>49</v>
      </c>
    </row>
    <row r="55" spans="2:8" x14ac:dyDescent="0.55000000000000004">
      <c r="B55" s="1"/>
      <c r="C55" s="1"/>
      <c r="D55" s="2">
        <v>2700000</v>
      </c>
      <c r="E55" s="2"/>
      <c r="F55" s="3"/>
      <c r="G55" s="2" t="s">
        <v>50</v>
      </c>
    </row>
    <row r="56" spans="2:8" x14ac:dyDescent="0.55000000000000004">
      <c r="B56" s="1"/>
      <c r="C56" s="1"/>
      <c r="D56" s="2"/>
      <c r="E56" s="2"/>
      <c r="F56" s="3"/>
      <c r="G56" s="2" t="s">
        <v>51</v>
      </c>
    </row>
    <row r="57" spans="2:8" x14ac:dyDescent="0.55000000000000004">
      <c r="B57" s="1"/>
      <c r="C57" s="1"/>
      <c r="D57" s="2">
        <f>'[1](1)VlistBrocante'!N50</f>
        <v>374216.58650342521</v>
      </c>
      <c r="E57" s="2"/>
      <c r="F57" s="3"/>
      <c r="G57" s="2" t="s">
        <v>52</v>
      </c>
    </row>
    <row r="58" spans="2:8" x14ac:dyDescent="0.55000000000000004">
      <c r="B58" s="1"/>
      <c r="C58" s="1" t="s">
        <v>47</v>
      </c>
      <c r="D58" s="2">
        <f>SUM(D54:D57)</f>
        <v>3474216.5865034251</v>
      </c>
      <c r="E58" s="2"/>
      <c r="F58" s="3"/>
      <c r="G58" s="4"/>
    </row>
    <row r="60" spans="2:8" s="12" customFormat="1" x14ac:dyDescent="0.55000000000000004">
      <c r="B60"/>
      <c r="C60" t="s">
        <v>53</v>
      </c>
      <c r="D60" s="11">
        <v>200000</v>
      </c>
      <c r="E60" s="11" t="s">
        <v>54</v>
      </c>
      <c r="G60" s="9"/>
      <c r="H60"/>
    </row>
    <row r="61" spans="2:8" s="12" customFormat="1" x14ac:dyDescent="0.55000000000000004">
      <c r="B61"/>
      <c r="C61"/>
      <c r="D61" s="12">
        <v>1191.4100000000001</v>
      </c>
      <c r="E61" s="11" t="s">
        <v>55</v>
      </c>
      <c r="G61" s="9"/>
      <c r="H61"/>
    </row>
    <row r="62" spans="2:8" s="12" customFormat="1" x14ac:dyDescent="0.55000000000000004">
      <c r="B62"/>
      <c r="C62"/>
      <c r="D62" s="11">
        <f>D60/D61</f>
        <v>167.86832408658648</v>
      </c>
      <c r="E62" s="11" t="s">
        <v>56</v>
      </c>
      <c r="G62" s="9"/>
      <c r="H62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428B-9AE3-47FD-A56C-099332A57DFC}">
  <dimension ref="B1:G15"/>
  <sheetViews>
    <sheetView workbookViewId="0">
      <selection activeCell="D12" sqref="D12"/>
    </sheetView>
  </sheetViews>
  <sheetFormatPr defaultRowHeight="18" x14ac:dyDescent="0.55000000000000004"/>
  <cols>
    <col min="1" max="1" width="2.1640625" customWidth="1"/>
    <col min="2" max="2" width="7.83203125" customWidth="1"/>
    <col min="3" max="3" width="18.1640625" customWidth="1"/>
    <col min="4" max="4" width="12.5" customWidth="1"/>
    <col min="5" max="5" width="15" customWidth="1"/>
    <col min="6" max="6" width="16.1640625" customWidth="1"/>
  </cols>
  <sheetData>
    <row r="1" spans="2:7" x14ac:dyDescent="0.55000000000000004">
      <c r="E1">
        <v>160</v>
      </c>
    </row>
    <row r="2" spans="2:7" x14ac:dyDescent="0.55000000000000004">
      <c r="B2" s="1" t="s">
        <v>0</v>
      </c>
      <c r="C2" s="1" t="s">
        <v>1</v>
      </c>
      <c r="D2" s="2" t="s">
        <v>218</v>
      </c>
      <c r="E2" s="2" t="s">
        <v>219</v>
      </c>
      <c r="F2" s="4" t="s">
        <v>5</v>
      </c>
    </row>
    <row r="3" spans="2:7" x14ac:dyDescent="0.55000000000000004">
      <c r="B3">
        <v>1</v>
      </c>
      <c r="C3" t="s">
        <v>9</v>
      </c>
      <c r="D3">
        <v>301.95</v>
      </c>
      <c r="E3" s="11">
        <f>D3*E$1</f>
        <v>48312</v>
      </c>
      <c r="G3" t="s">
        <v>220</v>
      </c>
    </row>
    <row r="4" spans="2:7" x14ac:dyDescent="0.55000000000000004">
      <c r="C4" t="s">
        <v>221</v>
      </c>
      <c r="D4">
        <v>5.5</v>
      </c>
      <c r="G4" t="s">
        <v>222</v>
      </c>
    </row>
    <row r="5" spans="2:7" x14ac:dyDescent="0.55000000000000004">
      <c r="C5" t="s">
        <v>223</v>
      </c>
      <c r="D5">
        <v>200</v>
      </c>
      <c r="E5" s="11">
        <f>D5*E$1</f>
        <v>32000</v>
      </c>
      <c r="G5" t="s">
        <v>224</v>
      </c>
    </row>
    <row r="6" spans="2:7" x14ac:dyDescent="0.55000000000000004">
      <c r="C6" t="s">
        <v>225</v>
      </c>
      <c r="D6">
        <v>69</v>
      </c>
      <c r="G6" t="s">
        <v>226</v>
      </c>
    </row>
    <row r="7" spans="2:7" x14ac:dyDescent="0.55000000000000004">
      <c r="C7" t="s">
        <v>227</v>
      </c>
      <c r="G7" t="s">
        <v>228</v>
      </c>
    </row>
    <row r="8" spans="2:7" x14ac:dyDescent="0.55000000000000004">
      <c r="C8" t="s">
        <v>227</v>
      </c>
      <c r="D8">
        <v>45</v>
      </c>
      <c r="G8" t="s">
        <v>229</v>
      </c>
    </row>
    <row r="10" spans="2:7" x14ac:dyDescent="0.55000000000000004">
      <c r="C10" t="s">
        <v>230</v>
      </c>
      <c r="D10">
        <v>230</v>
      </c>
      <c r="E10" s="11">
        <f>D10*E$1</f>
        <v>36800</v>
      </c>
    </row>
    <row r="11" spans="2:7" x14ac:dyDescent="0.55000000000000004">
      <c r="E11" s="11"/>
    </row>
    <row r="12" spans="2:7" x14ac:dyDescent="0.55000000000000004">
      <c r="C12" t="s">
        <v>47</v>
      </c>
      <c r="D12">
        <f>SUM(D3:D10)</f>
        <v>851.45</v>
      </c>
      <c r="E12" s="11"/>
    </row>
    <row r="13" spans="2:7" x14ac:dyDescent="0.55000000000000004">
      <c r="E13" s="11"/>
    </row>
    <row r="15" spans="2:7" x14ac:dyDescent="0.55000000000000004">
      <c r="C15" t="s">
        <v>231</v>
      </c>
      <c r="E15" s="18">
        <v>113280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E20C-88CC-4FC6-B98A-1A212684DCD0}">
  <dimension ref="B1:AB7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16" sqref="F16:G16"/>
    </sheetView>
  </sheetViews>
  <sheetFormatPr defaultRowHeight="18" x14ac:dyDescent="0.55000000000000004"/>
  <cols>
    <col min="1" max="1" width="1.1640625" customWidth="1"/>
    <col min="2" max="2" width="5.1640625" customWidth="1"/>
    <col min="3" max="3" width="6.6640625" customWidth="1"/>
    <col min="4" max="4" width="25.1640625" bestFit="1" customWidth="1"/>
    <col min="7" max="7" width="7.08203125" customWidth="1"/>
    <col min="8" max="8" width="9.5" style="18" customWidth="1"/>
    <col min="9" max="9" width="2.6640625" customWidth="1"/>
    <col min="10" max="10" width="7.9140625" customWidth="1"/>
    <col min="11" max="11" width="13.25" bestFit="1" customWidth="1"/>
    <col min="12" max="13" width="6.83203125" customWidth="1"/>
    <col min="14" max="14" width="5.1640625" customWidth="1"/>
    <col min="15" max="15" width="1.5" customWidth="1"/>
    <col min="16" max="24" width="6.9140625" customWidth="1"/>
    <col min="25" max="28" width="7.1640625" customWidth="1"/>
  </cols>
  <sheetData>
    <row r="1" spans="2:28" s="13" customFormat="1" ht="36" x14ac:dyDescent="0.55000000000000004">
      <c r="H1" s="14">
        <f>'[1]E R (￡)'!B3</f>
        <v>160</v>
      </c>
      <c r="P1" s="13" t="s">
        <v>57</v>
      </c>
      <c r="Q1" s="13" t="s">
        <v>58</v>
      </c>
      <c r="R1" s="13" t="s">
        <v>59</v>
      </c>
      <c r="S1" s="13" t="s">
        <v>60</v>
      </c>
      <c r="T1" s="13" t="s">
        <v>61</v>
      </c>
      <c r="U1" s="13" t="s">
        <v>62</v>
      </c>
      <c r="V1" s="13" t="s">
        <v>63</v>
      </c>
      <c r="W1" s="13" t="s">
        <v>64</v>
      </c>
      <c r="X1" s="13" t="s">
        <v>65</v>
      </c>
      <c r="AB1" s="13" t="s">
        <v>66</v>
      </c>
    </row>
    <row r="2" spans="2:28" x14ac:dyDescent="0.55000000000000004">
      <c r="B2" s="1" t="s">
        <v>67</v>
      </c>
      <c r="C2" s="1" t="s">
        <v>68</v>
      </c>
      <c r="D2" s="1"/>
      <c r="E2" s="1" t="s">
        <v>69</v>
      </c>
      <c r="F2" s="1" t="s">
        <v>70</v>
      </c>
      <c r="G2" s="1" t="s">
        <v>71</v>
      </c>
      <c r="H2" s="15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</row>
    <row r="3" spans="2:28" x14ac:dyDescent="0.55000000000000004">
      <c r="B3" s="1" t="s">
        <v>78</v>
      </c>
      <c r="C3" s="16" t="s">
        <v>79</v>
      </c>
      <c r="D3" s="1" t="s">
        <v>80</v>
      </c>
      <c r="E3" s="1">
        <f t="shared" ref="E3:E23" si="0">F3*G3</f>
        <v>15</v>
      </c>
      <c r="F3" s="1">
        <v>15</v>
      </c>
      <c r="G3" s="1">
        <v>1</v>
      </c>
      <c r="H3" s="2">
        <f t="shared" ref="H3:H23" si="1">E3*H$1</f>
        <v>2400</v>
      </c>
      <c r="J3" t="s">
        <v>81</v>
      </c>
      <c r="K3" t="s">
        <v>82</v>
      </c>
      <c r="L3" t="s">
        <v>83</v>
      </c>
      <c r="W3">
        <f>$G3</f>
        <v>1</v>
      </c>
    </row>
    <row r="4" spans="2:28" x14ac:dyDescent="0.55000000000000004">
      <c r="B4" s="1" t="s">
        <v>84</v>
      </c>
      <c r="C4" s="16" t="s">
        <v>79</v>
      </c>
      <c r="D4" s="1" t="s">
        <v>85</v>
      </c>
      <c r="E4" s="1">
        <f t="shared" si="0"/>
        <v>3</v>
      </c>
      <c r="F4" s="1">
        <v>3</v>
      </c>
      <c r="G4" s="1">
        <v>1</v>
      </c>
      <c r="H4" s="2">
        <f t="shared" si="1"/>
        <v>480</v>
      </c>
      <c r="J4" t="s">
        <v>81</v>
      </c>
      <c r="K4" t="s">
        <v>82</v>
      </c>
      <c r="L4" t="s">
        <v>83</v>
      </c>
    </row>
    <row r="5" spans="2:28" x14ac:dyDescent="0.55000000000000004">
      <c r="B5" s="1" t="s">
        <v>86</v>
      </c>
      <c r="C5" s="16" t="s">
        <v>79</v>
      </c>
      <c r="D5" s="1" t="s">
        <v>87</v>
      </c>
      <c r="E5" s="1">
        <f t="shared" si="0"/>
        <v>12</v>
      </c>
      <c r="F5" s="1">
        <v>12</v>
      </c>
      <c r="G5" s="1">
        <v>1</v>
      </c>
      <c r="H5" s="2">
        <f t="shared" si="1"/>
        <v>1920</v>
      </c>
      <c r="J5" t="s">
        <v>81</v>
      </c>
      <c r="K5" t="s">
        <v>88</v>
      </c>
      <c r="L5" t="s">
        <v>83</v>
      </c>
      <c r="M5" t="s">
        <v>89</v>
      </c>
      <c r="N5" t="s">
        <v>90</v>
      </c>
    </row>
    <row r="6" spans="2:28" x14ac:dyDescent="0.55000000000000004">
      <c r="B6" s="1" t="s">
        <v>86</v>
      </c>
      <c r="C6" s="16" t="s">
        <v>91</v>
      </c>
      <c r="D6" s="1" t="s">
        <v>92</v>
      </c>
      <c r="E6" s="1">
        <f t="shared" si="0"/>
        <v>6</v>
      </c>
      <c r="F6" s="1">
        <v>6</v>
      </c>
      <c r="G6" s="1">
        <v>1</v>
      </c>
      <c r="H6" s="2">
        <f t="shared" si="1"/>
        <v>960</v>
      </c>
      <c r="J6" t="s">
        <v>81</v>
      </c>
      <c r="K6" t="s">
        <v>88</v>
      </c>
      <c r="L6" t="s">
        <v>83</v>
      </c>
      <c r="M6" t="s">
        <v>89</v>
      </c>
      <c r="N6" t="s">
        <v>90</v>
      </c>
      <c r="AB6">
        <f>$G6</f>
        <v>1</v>
      </c>
    </row>
    <row r="7" spans="2:28" x14ac:dyDescent="0.55000000000000004">
      <c r="B7" s="1" t="s">
        <v>86</v>
      </c>
      <c r="C7" s="16" t="s">
        <v>93</v>
      </c>
      <c r="D7" s="1" t="s">
        <v>94</v>
      </c>
      <c r="E7" s="1">
        <f t="shared" si="0"/>
        <v>12</v>
      </c>
      <c r="F7" s="1">
        <v>12</v>
      </c>
      <c r="G7" s="1">
        <v>1</v>
      </c>
      <c r="H7" s="2">
        <f t="shared" si="1"/>
        <v>1920</v>
      </c>
      <c r="J7" t="s">
        <v>81</v>
      </c>
      <c r="K7" t="s">
        <v>88</v>
      </c>
      <c r="L7" t="s">
        <v>95</v>
      </c>
      <c r="M7" t="s">
        <v>89</v>
      </c>
      <c r="N7" t="s">
        <v>90</v>
      </c>
    </row>
    <row r="8" spans="2:28" x14ac:dyDescent="0.55000000000000004">
      <c r="B8" s="1" t="s">
        <v>86</v>
      </c>
      <c r="C8" s="16" t="s">
        <v>96</v>
      </c>
      <c r="D8" s="1" t="s">
        <v>97</v>
      </c>
      <c r="E8" s="1">
        <f t="shared" si="0"/>
        <v>9</v>
      </c>
      <c r="F8" s="1">
        <v>9</v>
      </c>
      <c r="G8" s="1">
        <v>1</v>
      </c>
      <c r="H8" s="2">
        <f t="shared" si="1"/>
        <v>1440</v>
      </c>
      <c r="J8" t="s">
        <v>81</v>
      </c>
      <c r="K8" t="s">
        <v>88</v>
      </c>
      <c r="L8" t="s">
        <v>98</v>
      </c>
      <c r="M8" t="s">
        <v>89</v>
      </c>
      <c r="N8" t="s">
        <v>90</v>
      </c>
    </row>
    <row r="9" spans="2:28" x14ac:dyDescent="0.55000000000000004">
      <c r="B9" s="1" t="s">
        <v>86</v>
      </c>
      <c r="C9" s="16" t="s">
        <v>99</v>
      </c>
      <c r="D9" s="1" t="s">
        <v>100</v>
      </c>
      <c r="E9" s="1">
        <f t="shared" si="0"/>
        <v>12</v>
      </c>
      <c r="F9" s="1">
        <v>12</v>
      </c>
      <c r="G9" s="1">
        <v>1</v>
      </c>
      <c r="H9" s="2">
        <f t="shared" si="1"/>
        <v>1920</v>
      </c>
      <c r="J9" t="s">
        <v>81</v>
      </c>
      <c r="K9" t="s">
        <v>88</v>
      </c>
      <c r="L9" t="s">
        <v>83</v>
      </c>
      <c r="M9" t="s">
        <v>89</v>
      </c>
      <c r="N9" t="s">
        <v>90</v>
      </c>
    </row>
    <row r="10" spans="2:28" x14ac:dyDescent="0.55000000000000004">
      <c r="B10" s="1" t="s">
        <v>86</v>
      </c>
      <c r="C10" s="16" t="s">
        <v>101</v>
      </c>
      <c r="D10" s="1" t="s">
        <v>102</v>
      </c>
      <c r="E10" s="1">
        <f t="shared" si="0"/>
        <v>9</v>
      </c>
      <c r="F10" s="1">
        <v>9</v>
      </c>
      <c r="G10" s="1">
        <v>1</v>
      </c>
      <c r="H10" s="2">
        <f t="shared" si="1"/>
        <v>1440</v>
      </c>
      <c r="J10" t="s">
        <v>81</v>
      </c>
      <c r="K10" t="s">
        <v>88</v>
      </c>
      <c r="L10" t="s">
        <v>103</v>
      </c>
      <c r="M10" t="s">
        <v>89</v>
      </c>
      <c r="N10" t="s">
        <v>90</v>
      </c>
    </row>
    <row r="11" spans="2:28" x14ac:dyDescent="0.55000000000000004">
      <c r="B11" s="1" t="s">
        <v>78</v>
      </c>
      <c r="C11" s="16" t="s">
        <v>91</v>
      </c>
      <c r="D11" s="1" t="s">
        <v>104</v>
      </c>
      <c r="E11" s="1">
        <f t="shared" si="0"/>
        <v>10</v>
      </c>
      <c r="F11" s="1">
        <v>10</v>
      </c>
      <c r="G11" s="1">
        <v>1</v>
      </c>
      <c r="H11" s="2">
        <f t="shared" si="1"/>
        <v>1600</v>
      </c>
      <c r="J11" t="s">
        <v>81</v>
      </c>
      <c r="K11" t="s">
        <v>88</v>
      </c>
      <c r="L11" t="s">
        <v>105</v>
      </c>
      <c r="M11" t="s">
        <v>89</v>
      </c>
      <c r="N11" t="s">
        <v>90</v>
      </c>
    </row>
    <row r="12" spans="2:28" x14ac:dyDescent="0.55000000000000004">
      <c r="B12" s="1" t="s">
        <v>86</v>
      </c>
      <c r="C12" s="16" t="s">
        <v>106</v>
      </c>
      <c r="D12" s="1" t="s">
        <v>107</v>
      </c>
      <c r="E12" s="1">
        <f t="shared" si="0"/>
        <v>4</v>
      </c>
      <c r="F12" s="1">
        <v>4</v>
      </c>
      <c r="G12" s="1">
        <v>1</v>
      </c>
      <c r="H12" s="2">
        <f t="shared" si="1"/>
        <v>640</v>
      </c>
      <c r="J12" t="s">
        <v>81</v>
      </c>
      <c r="K12" t="s">
        <v>88</v>
      </c>
      <c r="L12" t="s">
        <v>105</v>
      </c>
      <c r="M12" t="s">
        <v>89</v>
      </c>
      <c r="N12" t="s">
        <v>90</v>
      </c>
    </row>
    <row r="13" spans="2:28" x14ac:dyDescent="0.55000000000000004">
      <c r="B13" s="1" t="s">
        <v>86</v>
      </c>
      <c r="C13" s="16" t="s">
        <v>106</v>
      </c>
      <c r="D13" s="1" t="s">
        <v>108</v>
      </c>
      <c r="E13" s="1">
        <f t="shared" si="0"/>
        <v>2</v>
      </c>
      <c r="F13" s="1">
        <v>2</v>
      </c>
      <c r="G13" s="1">
        <v>1</v>
      </c>
      <c r="H13" s="2">
        <f t="shared" si="1"/>
        <v>320</v>
      </c>
      <c r="J13" t="s">
        <v>81</v>
      </c>
      <c r="K13" t="s">
        <v>88</v>
      </c>
      <c r="L13" t="s">
        <v>105</v>
      </c>
      <c r="M13" t="s">
        <v>89</v>
      </c>
      <c r="N13" t="s">
        <v>90</v>
      </c>
    </row>
    <row r="14" spans="2:28" x14ac:dyDescent="0.55000000000000004">
      <c r="B14" s="1" t="s">
        <v>109</v>
      </c>
      <c r="C14" s="16" t="s">
        <v>79</v>
      </c>
      <c r="D14" s="1" t="s">
        <v>110</v>
      </c>
      <c r="E14" s="1">
        <f t="shared" si="0"/>
        <v>9</v>
      </c>
      <c r="F14" s="1">
        <v>9</v>
      </c>
      <c r="G14" s="1">
        <v>1</v>
      </c>
      <c r="H14" s="2">
        <f t="shared" si="1"/>
        <v>1440</v>
      </c>
      <c r="J14" t="s">
        <v>81</v>
      </c>
      <c r="K14" t="s">
        <v>111</v>
      </c>
      <c r="L14" t="s">
        <v>83</v>
      </c>
      <c r="M14" t="s">
        <v>89</v>
      </c>
      <c r="N14" t="s">
        <v>112</v>
      </c>
    </row>
    <row r="15" spans="2:28" x14ac:dyDescent="0.55000000000000004">
      <c r="B15" s="1" t="s">
        <v>113</v>
      </c>
      <c r="C15" s="16" t="s">
        <v>79</v>
      </c>
      <c r="D15" s="1" t="s">
        <v>114</v>
      </c>
      <c r="E15" s="1">
        <f t="shared" si="0"/>
        <v>4</v>
      </c>
      <c r="F15" s="1">
        <v>4</v>
      </c>
      <c r="G15" s="1">
        <v>1</v>
      </c>
      <c r="H15" s="2">
        <f t="shared" si="1"/>
        <v>640</v>
      </c>
      <c r="J15" t="s">
        <v>81</v>
      </c>
      <c r="K15" t="s">
        <v>115</v>
      </c>
      <c r="L15" t="s">
        <v>116</v>
      </c>
    </row>
    <row r="16" spans="2:28" x14ac:dyDescent="0.55000000000000004">
      <c r="B16" s="1" t="s">
        <v>113</v>
      </c>
      <c r="C16" s="16" t="s">
        <v>117</v>
      </c>
      <c r="D16" s="1" t="s">
        <v>118</v>
      </c>
      <c r="E16" s="1">
        <f t="shared" si="0"/>
        <v>4</v>
      </c>
      <c r="F16" s="1">
        <v>4</v>
      </c>
      <c r="G16" s="1">
        <v>1</v>
      </c>
      <c r="H16" s="2">
        <f t="shared" si="1"/>
        <v>640</v>
      </c>
      <c r="J16" t="s">
        <v>81</v>
      </c>
      <c r="K16" t="s">
        <v>115</v>
      </c>
      <c r="L16" t="s">
        <v>116</v>
      </c>
    </row>
    <row r="17" spans="2:14" x14ac:dyDescent="0.55000000000000004">
      <c r="B17" s="1" t="s">
        <v>113</v>
      </c>
      <c r="C17" s="16" t="s">
        <v>93</v>
      </c>
      <c r="D17" s="1" t="s">
        <v>119</v>
      </c>
      <c r="E17" s="1">
        <f t="shared" si="0"/>
        <v>4</v>
      </c>
      <c r="F17" s="1">
        <v>4</v>
      </c>
      <c r="G17" s="1">
        <v>1</v>
      </c>
      <c r="H17" s="2">
        <f t="shared" si="1"/>
        <v>640</v>
      </c>
      <c r="J17" t="s">
        <v>81</v>
      </c>
      <c r="K17" t="s">
        <v>115</v>
      </c>
      <c r="L17" t="s">
        <v>116</v>
      </c>
    </row>
    <row r="18" spans="2:14" x14ac:dyDescent="0.55000000000000004">
      <c r="B18" s="1" t="s">
        <v>113</v>
      </c>
      <c r="C18" s="16" t="s">
        <v>96</v>
      </c>
      <c r="D18" s="1" t="s">
        <v>114</v>
      </c>
      <c r="E18" s="1">
        <f t="shared" si="0"/>
        <v>3</v>
      </c>
      <c r="F18" s="1">
        <v>3</v>
      </c>
      <c r="G18" s="1">
        <v>1</v>
      </c>
      <c r="H18" s="2">
        <f t="shared" si="1"/>
        <v>480</v>
      </c>
      <c r="J18" t="s">
        <v>81</v>
      </c>
      <c r="K18" t="s">
        <v>120</v>
      </c>
      <c r="L18" t="s">
        <v>116</v>
      </c>
    </row>
    <row r="19" spans="2:14" x14ac:dyDescent="0.55000000000000004">
      <c r="B19" s="1" t="s">
        <v>109</v>
      </c>
      <c r="C19" s="16" t="s">
        <v>117</v>
      </c>
      <c r="D19" s="1" t="s">
        <v>121</v>
      </c>
      <c r="E19" s="1">
        <f t="shared" si="0"/>
        <v>2.5</v>
      </c>
      <c r="F19" s="1">
        <v>2.5</v>
      </c>
      <c r="G19" s="1">
        <v>1</v>
      </c>
      <c r="H19" s="2">
        <f t="shared" si="1"/>
        <v>400</v>
      </c>
      <c r="J19" t="s">
        <v>81</v>
      </c>
      <c r="K19" t="s">
        <v>122</v>
      </c>
      <c r="L19" t="s">
        <v>123</v>
      </c>
    </row>
    <row r="20" spans="2:14" x14ac:dyDescent="0.55000000000000004">
      <c r="B20" s="1" t="s">
        <v>109</v>
      </c>
      <c r="C20" s="16" t="s">
        <v>93</v>
      </c>
      <c r="D20" s="1" t="s">
        <v>121</v>
      </c>
      <c r="E20" s="1">
        <f t="shared" si="0"/>
        <v>2.5</v>
      </c>
      <c r="F20" s="1">
        <v>2.5</v>
      </c>
      <c r="G20" s="1">
        <v>1</v>
      </c>
      <c r="H20" s="2">
        <f t="shared" si="1"/>
        <v>400</v>
      </c>
      <c r="J20" t="s">
        <v>81</v>
      </c>
      <c r="K20" t="s">
        <v>122</v>
      </c>
      <c r="L20" t="s">
        <v>123</v>
      </c>
    </row>
    <row r="21" spans="2:14" x14ac:dyDescent="0.55000000000000004">
      <c r="B21" s="1" t="s">
        <v>84</v>
      </c>
      <c r="C21" s="16" t="s">
        <v>91</v>
      </c>
      <c r="D21" s="1" t="s">
        <v>124</v>
      </c>
      <c r="E21" s="1">
        <f t="shared" si="0"/>
        <v>12</v>
      </c>
      <c r="F21" s="1">
        <v>0.8</v>
      </c>
      <c r="G21" s="1">
        <v>15</v>
      </c>
      <c r="H21" s="2">
        <f t="shared" si="1"/>
        <v>1920</v>
      </c>
      <c r="J21" t="s">
        <v>125</v>
      </c>
      <c r="K21" t="s">
        <v>88</v>
      </c>
      <c r="L21" t="s">
        <v>123</v>
      </c>
      <c r="N21" t="s">
        <v>126</v>
      </c>
    </row>
    <row r="22" spans="2:14" x14ac:dyDescent="0.55000000000000004">
      <c r="B22" s="1" t="s">
        <v>84</v>
      </c>
      <c r="C22" s="16" t="s">
        <v>93</v>
      </c>
      <c r="D22" s="1" t="s">
        <v>127</v>
      </c>
      <c r="E22" s="1">
        <f t="shared" si="0"/>
        <v>3</v>
      </c>
      <c r="F22" s="1">
        <v>3</v>
      </c>
      <c r="G22" s="1">
        <v>1</v>
      </c>
      <c r="H22" s="2">
        <f t="shared" si="1"/>
        <v>480</v>
      </c>
      <c r="J22" t="s">
        <v>125</v>
      </c>
      <c r="K22" t="s">
        <v>88</v>
      </c>
      <c r="L22" t="s">
        <v>128</v>
      </c>
      <c r="M22" t="s">
        <v>129</v>
      </c>
      <c r="N22" t="s">
        <v>130</v>
      </c>
    </row>
    <row r="23" spans="2:14" x14ac:dyDescent="0.55000000000000004">
      <c r="B23" s="1" t="s">
        <v>78</v>
      </c>
      <c r="C23" s="16" t="s">
        <v>93</v>
      </c>
      <c r="D23" s="1" t="s">
        <v>131</v>
      </c>
      <c r="E23" s="1">
        <f t="shared" si="0"/>
        <v>5</v>
      </c>
      <c r="F23" s="1">
        <v>5</v>
      </c>
      <c r="G23" s="1">
        <v>1</v>
      </c>
      <c r="H23" s="2">
        <f t="shared" si="1"/>
        <v>800</v>
      </c>
      <c r="J23" t="s">
        <v>81</v>
      </c>
      <c r="K23" t="s">
        <v>88</v>
      </c>
      <c r="L23" t="s">
        <v>95</v>
      </c>
      <c r="M23" t="s">
        <v>129</v>
      </c>
      <c r="N23" t="s">
        <v>130</v>
      </c>
    </row>
    <row r="24" spans="2:14" x14ac:dyDescent="0.55000000000000004">
      <c r="B24" s="1"/>
      <c r="C24" s="16"/>
      <c r="D24" s="1"/>
      <c r="E24" s="1"/>
      <c r="F24" s="1"/>
      <c r="G24" s="1"/>
      <c r="H24" s="2"/>
    </row>
    <row r="25" spans="2:14" x14ac:dyDescent="0.55000000000000004">
      <c r="B25" s="1" t="s">
        <v>84</v>
      </c>
      <c r="C25" s="16" t="s">
        <v>132</v>
      </c>
      <c r="D25" s="1" t="s">
        <v>124</v>
      </c>
      <c r="E25" s="1">
        <f>F25*G25</f>
        <v>8</v>
      </c>
      <c r="F25" s="1">
        <v>0.8</v>
      </c>
      <c r="G25" s="1">
        <v>10</v>
      </c>
      <c r="H25" s="2">
        <f t="shared" ref="H25:H70" si="2">E25*H$1</f>
        <v>1280</v>
      </c>
      <c r="J25" t="s">
        <v>81</v>
      </c>
      <c r="K25" t="s">
        <v>88</v>
      </c>
      <c r="L25" t="s">
        <v>128</v>
      </c>
      <c r="M25" t="s">
        <v>129</v>
      </c>
      <c r="N25" t="s">
        <v>133</v>
      </c>
    </row>
    <row r="26" spans="2:14" x14ac:dyDescent="0.55000000000000004">
      <c r="B26" s="1" t="s">
        <v>113</v>
      </c>
      <c r="C26" s="16" t="s">
        <v>134</v>
      </c>
      <c r="D26" s="1" t="s">
        <v>135</v>
      </c>
      <c r="E26" s="1">
        <v>5</v>
      </c>
      <c r="F26" s="1">
        <v>4</v>
      </c>
      <c r="G26" s="1">
        <v>1</v>
      </c>
      <c r="H26" s="2">
        <f t="shared" si="2"/>
        <v>800</v>
      </c>
      <c r="J26" t="s">
        <v>81</v>
      </c>
      <c r="K26" t="s">
        <v>88</v>
      </c>
      <c r="L26" t="s">
        <v>123</v>
      </c>
      <c r="M26" t="s">
        <v>129</v>
      </c>
      <c r="N26" t="s">
        <v>133</v>
      </c>
    </row>
    <row r="27" spans="2:14" x14ac:dyDescent="0.55000000000000004">
      <c r="B27" s="1" t="s">
        <v>113</v>
      </c>
      <c r="C27" s="16" t="s">
        <v>136</v>
      </c>
      <c r="D27" s="1" t="s">
        <v>137</v>
      </c>
      <c r="E27" s="1">
        <v>5</v>
      </c>
      <c r="F27" s="1">
        <v>4</v>
      </c>
      <c r="G27" s="1">
        <v>1</v>
      </c>
      <c r="H27" s="2">
        <f t="shared" si="2"/>
        <v>800</v>
      </c>
      <c r="J27" t="s">
        <v>81</v>
      </c>
      <c r="K27" t="s">
        <v>88</v>
      </c>
      <c r="L27" t="s">
        <v>123</v>
      </c>
      <c r="M27" t="s">
        <v>129</v>
      </c>
      <c r="N27" t="s">
        <v>138</v>
      </c>
    </row>
    <row r="28" spans="2:14" x14ac:dyDescent="0.55000000000000004">
      <c r="B28" s="1" t="s">
        <v>139</v>
      </c>
      <c r="C28" s="16" t="s">
        <v>140</v>
      </c>
      <c r="D28" s="1" t="s">
        <v>141</v>
      </c>
      <c r="E28" s="1">
        <v>5</v>
      </c>
      <c r="F28" s="1">
        <v>3</v>
      </c>
      <c r="G28" s="1">
        <v>1</v>
      </c>
      <c r="H28" s="2">
        <f t="shared" si="2"/>
        <v>800</v>
      </c>
      <c r="J28" t="s">
        <v>81</v>
      </c>
      <c r="K28" t="s">
        <v>88</v>
      </c>
      <c r="L28" t="s">
        <v>142</v>
      </c>
      <c r="M28" t="s">
        <v>129</v>
      </c>
      <c r="N28" t="s">
        <v>138</v>
      </c>
    </row>
    <row r="29" spans="2:14" x14ac:dyDescent="0.55000000000000004">
      <c r="B29" s="1" t="s">
        <v>139</v>
      </c>
      <c r="C29" s="16" t="s">
        <v>143</v>
      </c>
      <c r="D29" s="1" t="s">
        <v>144</v>
      </c>
      <c r="E29" s="1">
        <v>5</v>
      </c>
      <c r="F29" s="1">
        <v>3</v>
      </c>
      <c r="G29" s="1">
        <v>1</v>
      </c>
      <c r="H29" s="2">
        <f t="shared" si="2"/>
        <v>800</v>
      </c>
      <c r="J29" t="s">
        <v>81</v>
      </c>
      <c r="K29" t="s">
        <v>88</v>
      </c>
      <c r="L29" t="s">
        <v>142</v>
      </c>
      <c r="M29" t="s">
        <v>129</v>
      </c>
      <c r="N29" t="s">
        <v>138</v>
      </c>
    </row>
    <row r="30" spans="2:14" x14ac:dyDescent="0.55000000000000004">
      <c r="B30" s="1" t="s">
        <v>139</v>
      </c>
      <c r="C30" s="16" t="s">
        <v>145</v>
      </c>
      <c r="D30" s="1" t="s">
        <v>146</v>
      </c>
      <c r="E30" s="1">
        <v>3</v>
      </c>
      <c r="F30" s="1">
        <v>2</v>
      </c>
      <c r="G30" s="1">
        <v>1</v>
      </c>
      <c r="H30" s="2">
        <f t="shared" si="2"/>
        <v>480</v>
      </c>
      <c r="J30" t="s">
        <v>81</v>
      </c>
      <c r="K30" t="s">
        <v>88</v>
      </c>
      <c r="L30" t="s">
        <v>142</v>
      </c>
      <c r="M30" t="s">
        <v>129</v>
      </c>
      <c r="N30" t="s">
        <v>138</v>
      </c>
    </row>
    <row r="31" spans="2:14" x14ac:dyDescent="0.55000000000000004">
      <c r="B31" s="1" t="s">
        <v>139</v>
      </c>
      <c r="C31" s="16" t="s">
        <v>147</v>
      </c>
      <c r="D31" s="1" t="s">
        <v>148</v>
      </c>
      <c r="E31" s="1">
        <v>3</v>
      </c>
      <c r="F31" s="1">
        <v>2</v>
      </c>
      <c r="G31" s="1">
        <v>1</v>
      </c>
      <c r="H31" s="2">
        <f t="shared" si="2"/>
        <v>480</v>
      </c>
      <c r="J31" t="s">
        <v>81</v>
      </c>
      <c r="K31" t="s">
        <v>88</v>
      </c>
      <c r="L31" t="s">
        <v>142</v>
      </c>
      <c r="M31" t="s">
        <v>129</v>
      </c>
      <c r="N31" t="s">
        <v>138</v>
      </c>
    </row>
    <row r="32" spans="2:14" x14ac:dyDescent="0.55000000000000004">
      <c r="B32" s="1" t="s">
        <v>139</v>
      </c>
      <c r="C32" s="16" t="s">
        <v>149</v>
      </c>
      <c r="D32" s="1" t="s">
        <v>150</v>
      </c>
      <c r="E32" s="1">
        <v>3</v>
      </c>
      <c r="F32" s="1">
        <v>2</v>
      </c>
      <c r="G32" s="1">
        <v>1</v>
      </c>
      <c r="H32" s="2">
        <f t="shared" si="2"/>
        <v>480</v>
      </c>
      <c r="J32" t="s">
        <v>81</v>
      </c>
      <c r="K32" t="s">
        <v>88</v>
      </c>
      <c r="L32" t="s">
        <v>142</v>
      </c>
      <c r="M32" t="s">
        <v>129</v>
      </c>
      <c r="N32" t="s">
        <v>138</v>
      </c>
    </row>
    <row r="33" spans="2:14" x14ac:dyDescent="0.55000000000000004">
      <c r="B33" s="1" t="s">
        <v>139</v>
      </c>
      <c r="C33" s="16" t="s">
        <v>151</v>
      </c>
      <c r="D33" s="1" t="s">
        <v>152</v>
      </c>
      <c r="E33" s="1">
        <v>3</v>
      </c>
      <c r="F33" s="1">
        <v>2</v>
      </c>
      <c r="G33" s="1">
        <v>1</v>
      </c>
      <c r="H33" s="2">
        <f t="shared" si="2"/>
        <v>480</v>
      </c>
      <c r="J33" t="s">
        <v>81</v>
      </c>
      <c r="K33" t="s">
        <v>88</v>
      </c>
      <c r="L33" t="s">
        <v>142</v>
      </c>
      <c r="M33" t="s">
        <v>129</v>
      </c>
      <c r="N33" t="s">
        <v>138</v>
      </c>
    </row>
    <row r="34" spans="2:14" x14ac:dyDescent="0.55000000000000004">
      <c r="B34" s="1" t="s">
        <v>139</v>
      </c>
      <c r="C34" s="16" t="s">
        <v>153</v>
      </c>
      <c r="D34" s="1" t="s">
        <v>154</v>
      </c>
      <c r="E34" s="1">
        <v>3</v>
      </c>
      <c r="F34" s="1">
        <v>2</v>
      </c>
      <c r="G34" s="1">
        <v>1</v>
      </c>
      <c r="H34" s="2">
        <f t="shared" si="2"/>
        <v>480</v>
      </c>
      <c r="J34" t="s">
        <v>81</v>
      </c>
      <c r="K34" t="s">
        <v>88</v>
      </c>
      <c r="L34" t="s">
        <v>142</v>
      </c>
      <c r="M34" t="s">
        <v>129</v>
      </c>
      <c r="N34" t="s">
        <v>138</v>
      </c>
    </row>
    <row r="35" spans="2:14" x14ac:dyDescent="0.55000000000000004">
      <c r="B35" s="1" t="s">
        <v>139</v>
      </c>
      <c r="C35" s="16" t="s">
        <v>155</v>
      </c>
      <c r="D35" s="1" t="s">
        <v>156</v>
      </c>
      <c r="E35" s="1">
        <v>2</v>
      </c>
      <c r="F35" s="1">
        <v>2</v>
      </c>
      <c r="G35" s="1">
        <v>1</v>
      </c>
      <c r="H35" s="2">
        <f t="shared" si="2"/>
        <v>320</v>
      </c>
      <c r="J35" t="s">
        <v>81</v>
      </c>
      <c r="K35" t="s">
        <v>88</v>
      </c>
      <c r="L35" t="s">
        <v>142</v>
      </c>
      <c r="M35" t="s">
        <v>129</v>
      </c>
      <c r="N35" t="s">
        <v>138</v>
      </c>
    </row>
    <row r="36" spans="2:14" x14ac:dyDescent="0.55000000000000004">
      <c r="B36" s="1" t="s">
        <v>139</v>
      </c>
      <c r="C36" s="16" t="s">
        <v>157</v>
      </c>
      <c r="D36" s="1" t="s">
        <v>158</v>
      </c>
      <c r="E36" s="1">
        <v>3</v>
      </c>
      <c r="F36" s="1">
        <v>2</v>
      </c>
      <c r="G36" s="1">
        <v>1</v>
      </c>
      <c r="H36" s="2">
        <f t="shared" si="2"/>
        <v>480</v>
      </c>
      <c r="J36" t="s">
        <v>81</v>
      </c>
      <c r="K36" t="s">
        <v>88</v>
      </c>
      <c r="L36" t="s">
        <v>142</v>
      </c>
      <c r="M36" t="s">
        <v>129</v>
      </c>
      <c r="N36" t="s">
        <v>138</v>
      </c>
    </row>
    <row r="37" spans="2:14" x14ac:dyDescent="0.55000000000000004">
      <c r="B37" s="1" t="s">
        <v>113</v>
      </c>
      <c r="C37" s="16" t="s">
        <v>159</v>
      </c>
      <c r="D37" s="1" t="s">
        <v>160</v>
      </c>
      <c r="E37" s="1">
        <f>F37*G37</f>
        <v>40</v>
      </c>
      <c r="F37" s="1">
        <v>40</v>
      </c>
      <c r="G37" s="1">
        <v>1</v>
      </c>
      <c r="H37" s="2">
        <f t="shared" si="2"/>
        <v>6400</v>
      </c>
      <c r="J37" t="s">
        <v>161</v>
      </c>
      <c r="K37" t="s">
        <v>162</v>
      </c>
      <c r="L37" t="s">
        <v>98</v>
      </c>
      <c r="N37" t="s">
        <v>163</v>
      </c>
    </row>
    <row r="38" spans="2:14" x14ac:dyDescent="0.55000000000000004">
      <c r="B38" s="1" t="s">
        <v>139</v>
      </c>
      <c r="C38" s="16" t="s">
        <v>164</v>
      </c>
      <c r="D38" s="1" t="s">
        <v>160</v>
      </c>
      <c r="E38" s="1">
        <f>F38*G38</f>
        <v>40</v>
      </c>
      <c r="F38" s="1">
        <v>40</v>
      </c>
      <c r="G38" s="1">
        <v>1</v>
      </c>
      <c r="H38" s="2">
        <f t="shared" si="2"/>
        <v>6400</v>
      </c>
      <c r="J38" t="s">
        <v>161</v>
      </c>
      <c r="K38" t="s">
        <v>162</v>
      </c>
      <c r="L38" t="s">
        <v>98</v>
      </c>
      <c r="N38" t="s">
        <v>163</v>
      </c>
    </row>
    <row r="39" spans="2:14" x14ac:dyDescent="0.55000000000000004">
      <c r="B39" s="1" t="s">
        <v>113</v>
      </c>
      <c r="C39" s="16" t="s">
        <v>165</v>
      </c>
      <c r="D39" s="1" t="s">
        <v>166</v>
      </c>
      <c r="E39" s="1">
        <f>F39*G39</f>
        <v>15</v>
      </c>
      <c r="F39" s="1">
        <v>15</v>
      </c>
      <c r="G39" s="1">
        <v>1</v>
      </c>
      <c r="H39" s="2">
        <f t="shared" si="2"/>
        <v>2400</v>
      </c>
      <c r="N39" t="s">
        <v>126</v>
      </c>
    </row>
    <row r="40" spans="2:14" x14ac:dyDescent="0.55000000000000004">
      <c r="B40" s="1" t="s">
        <v>113</v>
      </c>
      <c r="C40" s="16" t="s">
        <v>167</v>
      </c>
      <c r="D40" s="1" t="s">
        <v>166</v>
      </c>
      <c r="E40" s="1">
        <f>F40*G40</f>
        <v>15</v>
      </c>
      <c r="F40" s="1">
        <v>15</v>
      </c>
      <c r="G40" s="1">
        <v>1</v>
      </c>
      <c r="H40" s="2">
        <f t="shared" si="2"/>
        <v>2400</v>
      </c>
      <c r="J40" t="s">
        <v>168</v>
      </c>
      <c r="N40" t="s">
        <v>126</v>
      </c>
    </row>
    <row r="41" spans="2:14" x14ac:dyDescent="0.55000000000000004">
      <c r="B41" s="1" t="s">
        <v>86</v>
      </c>
      <c r="C41" s="16" t="s">
        <v>169</v>
      </c>
      <c r="D41" s="1" t="s">
        <v>170</v>
      </c>
      <c r="E41" s="1">
        <v>10</v>
      </c>
      <c r="F41" s="1">
        <v>5</v>
      </c>
      <c r="G41" s="1">
        <v>1</v>
      </c>
      <c r="H41" s="2">
        <f t="shared" si="2"/>
        <v>1600</v>
      </c>
      <c r="J41" t="s">
        <v>171</v>
      </c>
      <c r="M41" t="s">
        <v>172</v>
      </c>
      <c r="N41" t="s">
        <v>173</v>
      </c>
    </row>
    <row r="42" spans="2:14" x14ac:dyDescent="0.55000000000000004">
      <c r="B42" s="1" t="s">
        <v>86</v>
      </c>
      <c r="C42" s="16" t="s">
        <v>145</v>
      </c>
      <c r="D42" s="1" t="s">
        <v>174</v>
      </c>
      <c r="E42" s="1">
        <f t="shared" ref="E42:E69" si="3">F42*G42</f>
        <v>5</v>
      </c>
      <c r="F42" s="1">
        <v>5</v>
      </c>
      <c r="G42" s="1">
        <v>1</v>
      </c>
      <c r="H42" s="2">
        <f t="shared" si="2"/>
        <v>800</v>
      </c>
      <c r="J42" t="s">
        <v>175</v>
      </c>
      <c r="M42" t="s">
        <v>172</v>
      </c>
      <c r="N42" t="s">
        <v>173</v>
      </c>
    </row>
    <row r="43" spans="2:14" x14ac:dyDescent="0.55000000000000004">
      <c r="B43" s="1" t="s">
        <v>78</v>
      </c>
      <c r="C43" s="16" t="s">
        <v>132</v>
      </c>
      <c r="D43" s="1" t="s">
        <v>176</v>
      </c>
      <c r="E43" s="1">
        <f t="shared" si="3"/>
        <v>5</v>
      </c>
      <c r="F43" s="1">
        <v>5</v>
      </c>
      <c r="G43" s="1">
        <v>1</v>
      </c>
      <c r="H43" s="2">
        <f t="shared" si="2"/>
        <v>800</v>
      </c>
      <c r="J43" t="s">
        <v>81</v>
      </c>
      <c r="M43" t="s">
        <v>172</v>
      </c>
      <c r="N43" t="s">
        <v>173</v>
      </c>
    </row>
    <row r="44" spans="2:14" x14ac:dyDescent="0.55000000000000004">
      <c r="B44" s="1" t="s">
        <v>78</v>
      </c>
      <c r="C44" s="16" t="s">
        <v>177</v>
      </c>
      <c r="D44" s="1" t="s">
        <v>178</v>
      </c>
      <c r="E44" s="1">
        <f t="shared" si="3"/>
        <v>5</v>
      </c>
      <c r="F44" s="1">
        <v>5</v>
      </c>
      <c r="G44" s="1">
        <v>1</v>
      </c>
      <c r="H44" s="2">
        <f t="shared" si="2"/>
        <v>800</v>
      </c>
      <c r="J44" t="s">
        <v>81</v>
      </c>
      <c r="M44" t="s">
        <v>172</v>
      </c>
      <c r="N44" t="s">
        <v>173</v>
      </c>
    </row>
    <row r="45" spans="2:14" x14ac:dyDescent="0.55000000000000004">
      <c r="B45" s="1" t="s">
        <v>78</v>
      </c>
      <c r="C45" s="16" t="s">
        <v>99</v>
      </c>
      <c r="D45" s="1" t="s">
        <v>179</v>
      </c>
      <c r="E45" s="1">
        <f t="shared" si="3"/>
        <v>5</v>
      </c>
      <c r="F45" s="1">
        <v>5</v>
      </c>
      <c r="G45" s="1">
        <v>1</v>
      </c>
      <c r="H45" s="2">
        <f t="shared" si="2"/>
        <v>800</v>
      </c>
      <c r="J45" t="s">
        <v>81</v>
      </c>
      <c r="K45" t="s">
        <v>88</v>
      </c>
      <c r="L45" t="s">
        <v>98</v>
      </c>
      <c r="N45" t="s">
        <v>112</v>
      </c>
    </row>
    <row r="46" spans="2:14" x14ac:dyDescent="0.55000000000000004">
      <c r="B46" s="1" t="s">
        <v>86</v>
      </c>
      <c r="C46" s="16" t="s">
        <v>145</v>
      </c>
      <c r="D46" s="1" t="s">
        <v>180</v>
      </c>
      <c r="E46" s="1">
        <v>10</v>
      </c>
      <c r="F46" s="1">
        <v>15</v>
      </c>
      <c r="G46" s="1">
        <v>1</v>
      </c>
      <c r="H46" s="2">
        <f t="shared" si="2"/>
        <v>1600</v>
      </c>
      <c r="J46" t="s">
        <v>181</v>
      </c>
      <c r="L46" t="s">
        <v>182</v>
      </c>
      <c r="N46" t="s">
        <v>183</v>
      </c>
    </row>
    <row r="47" spans="2:14" x14ac:dyDescent="0.55000000000000004">
      <c r="B47" s="1" t="s">
        <v>86</v>
      </c>
      <c r="C47" s="16" t="s">
        <v>147</v>
      </c>
      <c r="D47" s="1" t="s">
        <v>184</v>
      </c>
      <c r="E47" s="1">
        <v>10</v>
      </c>
      <c r="F47" s="1">
        <v>15</v>
      </c>
      <c r="G47" s="1">
        <v>1</v>
      </c>
      <c r="H47" s="2">
        <f t="shared" si="2"/>
        <v>1600</v>
      </c>
      <c r="J47" t="s">
        <v>181</v>
      </c>
      <c r="L47" t="s">
        <v>182</v>
      </c>
      <c r="N47" t="s">
        <v>183</v>
      </c>
    </row>
    <row r="48" spans="2:14" x14ac:dyDescent="0.55000000000000004">
      <c r="B48" s="1" t="s">
        <v>86</v>
      </c>
      <c r="C48" s="16" t="s">
        <v>149</v>
      </c>
      <c r="D48" s="1" t="s">
        <v>185</v>
      </c>
      <c r="E48" s="1">
        <f t="shared" si="3"/>
        <v>10</v>
      </c>
      <c r="F48" s="1">
        <v>10</v>
      </c>
      <c r="G48" s="1">
        <v>1</v>
      </c>
      <c r="H48" s="2">
        <f t="shared" si="2"/>
        <v>1600</v>
      </c>
      <c r="J48" t="s">
        <v>181</v>
      </c>
      <c r="L48" t="s">
        <v>182</v>
      </c>
      <c r="N48" t="s">
        <v>183</v>
      </c>
    </row>
    <row r="49" spans="2:14" x14ac:dyDescent="0.55000000000000004">
      <c r="B49" s="1" t="s">
        <v>86</v>
      </c>
      <c r="C49" s="16" t="s">
        <v>151</v>
      </c>
      <c r="D49" s="1" t="s">
        <v>186</v>
      </c>
      <c r="E49" s="1">
        <f t="shared" si="3"/>
        <v>10</v>
      </c>
      <c r="F49" s="1">
        <v>10</v>
      </c>
      <c r="G49" s="1">
        <v>1</v>
      </c>
      <c r="H49" s="2">
        <f t="shared" si="2"/>
        <v>1600</v>
      </c>
      <c r="J49" t="s">
        <v>181</v>
      </c>
      <c r="L49" t="s">
        <v>182</v>
      </c>
      <c r="N49" t="s">
        <v>187</v>
      </c>
    </row>
    <row r="50" spans="2:14" x14ac:dyDescent="0.55000000000000004">
      <c r="B50" s="1" t="s">
        <v>86</v>
      </c>
      <c r="C50" s="16" t="s">
        <v>153</v>
      </c>
      <c r="D50" s="1" t="s">
        <v>188</v>
      </c>
      <c r="E50" s="1">
        <v>10</v>
      </c>
      <c r="F50" s="1">
        <v>20</v>
      </c>
      <c r="G50" s="1">
        <v>1</v>
      </c>
      <c r="H50" s="2">
        <f t="shared" si="2"/>
        <v>1600</v>
      </c>
      <c r="J50" t="s">
        <v>175</v>
      </c>
      <c r="L50" t="s">
        <v>83</v>
      </c>
      <c r="N50" t="s">
        <v>187</v>
      </c>
    </row>
    <row r="51" spans="2:14" x14ac:dyDescent="0.55000000000000004">
      <c r="B51" s="1" t="s">
        <v>109</v>
      </c>
      <c r="C51" s="16" t="s">
        <v>132</v>
      </c>
      <c r="D51" s="1" t="s">
        <v>189</v>
      </c>
      <c r="E51" s="1">
        <f t="shared" si="3"/>
        <v>10</v>
      </c>
      <c r="F51" s="1">
        <v>10</v>
      </c>
      <c r="G51" s="1">
        <v>1</v>
      </c>
      <c r="H51" s="2">
        <f t="shared" si="2"/>
        <v>1600</v>
      </c>
      <c r="J51" t="s">
        <v>190</v>
      </c>
      <c r="L51" t="s">
        <v>105</v>
      </c>
      <c r="N51" t="s">
        <v>187</v>
      </c>
    </row>
    <row r="52" spans="2:14" x14ac:dyDescent="0.55000000000000004">
      <c r="B52" s="1"/>
      <c r="C52" s="16"/>
      <c r="D52" s="1"/>
      <c r="E52" s="1"/>
      <c r="F52" s="1"/>
      <c r="G52" s="1"/>
      <c r="H52" s="2"/>
    </row>
    <row r="53" spans="2:14" x14ac:dyDescent="0.55000000000000004">
      <c r="B53" s="1" t="s">
        <v>191</v>
      </c>
      <c r="C53" s="16" t="s">
        <v>79</v>
      </c>
      <c r="D53" s="1" t="s">
        <v>192</v>
      </c>
      <c r="E53" s="1">
        <f t="shared" si="3"/>
        <v>20</v>
      </c>
      <c r="F53" s="1">
        <v>20</v>
      </c>
      <c r="G53" s="1">
        <v>1</v>
      </c>
      <c r="H53" s="2">
        <f t="shared" si="2"/>
        <v>3200</v>
      </c>
      <c r="N53" t="s">
        <v>193</v>
      </c>
    </row>
    <row r="54" spans="2:14" x14ac:dyDescent="0.55000000000000004">
      <c r="B54" s="1" t="s">
        <v>194</v>
      </c>
      <c r="C54" s="16" t="s">
        <v>79</v>
      </c>
      <c r="D54" s="1" t="s">
        <v>195</v>
      </c>
      <c r="E54" s="1">
        <f t="shared" si="3"/>
        <v>10</v>
      </c>
      <c r="F54" s="1">
        <v>10</v>
      </c>
      <c r="G54" s="1">
        <v>1</v>
      </c>
      <c r="H54" s="2">
        <f t="shared" si="2"/>
        <v>1600</v>
      </c>
      <c r="N54" t="s">
        <v>126</v>
      </c>
    </row>
    <row r="55" spans="2:14" x14ac:dyDescent="0.55000000000000004">
      <c r="B55" s="1" t="s">
        <v>194</v>
      </c>
      <c r="C55" s="16" t="s">
        <v>91</v>
      </c>
      <c r="D55" s="1" t="s">
        <v>196</v>
      </c>
      <c r="E55" s="1">
        <f t="shared" si="3"/>
        <v>7</v>
      </c>
      <c r="F55" s="1">
        <v>7</v>
      </c>
      <c r="G55" s="1">
        <v>1</v>
      </c>
      <c r="H55" s="2">
        <f t="shared" si="2"/>
        <v>1120</v>
      </c>
      <c r="N55" t="s">
        <v>126</v>
      </c>
    </row>
    <row r="56" spans="2:14" x14ac:dyDescent="0.55000000000000004">
      <c r="B56" s="1" t="s">
        <v>194</v>
      </c>
      <c r="C56" s="16" t="s">
        <v>197</v>
      </c>
      <c r="D56" s="1" t="s">
        <v>198</v>
      </c>
      <c r="E56" s="1">
        <f t="shared" si="3"/>
        <v>45</v>
      </c>
      <c r="F56" s="1">
        <v>45</v>
      </c>
      <c r="G56" s="1">
        <v>1</v>
      </c>
      <c r="H56" s="2">
        <f t="shared" si="2"/>
        <v>7200</v>
      </c>
      <c r="K56" t="s">
        <v>88</v>
      </c>
      <c r="L56" t="s">
        <v>116</v>
      </c>
      <c r="M56" t="s">
        <v>199</v>
      </c>
      <c r="N56" t="s">
        <v>200</v>
      </c>
    </row>
    <row r="57" spans="2:14" x14ac:dyDescent="0.55000000000000004">
      <c r="B57" s="1" t="s">
        <v>194</v>
      </c>
      <c r="C57" s="16" t="s">
        <v>96</v>
      </c>
      <c r="D57" s="1" t="s">
        <v>201</v>
      </c>
      <c r="E57" s="1">
        <f t="shared" si="3"/>
        <v>25</v>
      </c>
      <c r="F57" s="1">
        <v>25</v>
      </c>
      <c r="G57" s="1">
        <v>1</v>
      </c>
      <c r="H57" s="2">
        <f t="shared" si="2"/>
        <v>4000</v>
      </c>
      <c r="K57" t="s">
        <v>88</v>
      </c>
      <c r="L57" t="s">
        <v>123</v>
      </c>
      <c r="M57" t="s">
        <v>199</v>
      </c>
      <c r="N57" t="s">
        <v>200</v>
      </c>
    </row>
    <row r="58" spans="2:14" x14ac:dyDescent="0.55000000000000004">
      <c r="B58" s="1" t="s">
        <v>194</v>
      </c>
      <c r="C58" s="16" t="s">
        <v>99</v>
      </c>
      <c r="D58" s="1" t="s">
        <v>202</v>
      </c>
      <c r="E58" s="1">
        <f t="shared" si="3"/>
        <v>45</v>
      </c>
      <c r="F58" s="1">
        <v>15</v>
      </c>
      <c r="G58" s="1">
        <v>3</v>
      </c>
      <c r="H58" s="2">
        <f t="shared" si="2"/>
        <v>7200</v>
      </c>
      <c r="K58" t="s">
        <v>88</v>
      </c>
      <c r="L58" t="s">
        <v>123</v>
      </c>
      <c r="M58" t="s">
        <v>199</v>
      </c>
      <c r="N58" t="s">
        <v>200</v>
      </c>
    </row>
    <row r="59" spans="2:14" x14ac:dyDescent="0.55000000000000004">
      <c r="B59" s="1" t="s">
        <v>194</v>
      </c>
      <c r="C59" s="16" t="s">
        <v>136</v>
      </c>
      <c r="D59" s="1" t="s">
        <v>203</v>
      </c>
      <c r="E59" s="1">
        <f t="shared" si="3"/>
        <v>15</v>
      </c>
      <c r="F59" s="1">
        <v>15</v>
      </c>
      <c r="G59" s="1">
        <v>1</v>
      </c>
      <c r="H59" s="2">
        <f t="shared" si="2"/>
        <v>2400</v>
      </c>
      <c r="K59" t="s">
        <v>88</v>
      </c>
      <c r="L59" t="s">
        <v>123</v>
      </c>
      <c r="M59" t="s">
        <v>199</v>
      </c>
      <c r="N59" t="s">
        <v>200</v>
      </c>
    </row>
    <row r="60" spans="2:14" x14ac:dyDescent="0.55000000000000004">
      <c r="B60" s="1" t="s">
        <v>194</v>
      </c>
      <c r="C60" s="16" t="s">
        <v>140</v>
      </c>
      <c r="D60" s="1" t="s">
        <v>204</v>
      </c>
      <c r="E60" s="1">
        <f t="shared" si="3"/>
        <v>30</v>
      </c>
      <c r="F60" s="1">
        <v>10</v>
      </c>
      <c r="G60" s="1">
        <v>3</v>
      </c>
      <c r="H60" s="2">
        <f t="shared" si="2"/>
        <v>4800</v>
      </c>
      <c r="K60" t="s">
        <v>88</v>
      </c>
      <c r="L60" t="s">
        <v>83</v>
      </c>
      <c r="M60" t="s">
        <v>205</v>
      </c>
      <c r="N60" t="s">
        <v>206</v>
      </c>
    </row>
    <row r="61" spans="2:14" x14ac:dyDescent="0.55000000000000004">
      <c r="B61" s="1" t="s">
        <v>194</v>
      </c>
      <c r="C61" s="16" t="s">
        <v>143</v>
      </c>
      <c r="D61" s="1" t="s">
        <v>207</v>
      </c>
      <c r="E61" s="1">
        <f t="shared" si="3"/>
        <v>20</v>
      </c>
      <c r="F61" s="1">
        <v>20</v>
      </c>
      <c r="G61" s="1">
        <v>1</v>
      </c>
      <c r="H61" s="2">
        <f t="shared" si="2"/>
        <v>3200</v>
      </c>
      <c r="K61" t="s">
        <v>88</v>
      </c>
      <c r="L61" t="s">
        <v>123</v>
      </c>
      <c r="M61" t="s">
        <v>205</v>
      </c>
      <c r="N61" t="s">
        <v>206</v>
      </c>
    </row>
    <row r="62" spans="2:14" x14ac:dyDescent="0.55000000000000004">
      <c r="B62" s="1" t="s">
        <v>208</v>
      </c>
      <c r="C62" s="16" t="s">
        <v>79</v>
      </c>
      <c r="D62" s="1" t="s">
        <v>209</v>
      </c>
      <c r="E62" s="1">
        <f t="shared" si="3"/>
        <v>5</v>
      </c>
      <c r="F62" s="1">
        <v>5</v>
      </c>
      <c r="G62" s="1">
        <v>1</v>
      </c>
      <c r="H62" s="2">
        <f t="shared" si="2"/>
        <v>800</v>
      </c>
      <c r="K62" t="s">
        <v>88</v>
      </c>
      <c r="L62" t="s">
        <v>123</v>
      </c>
      <c r="M62" t="s">
        <v>205</v>
      </c>
      <c r="N62" t="s">
        <v>206</v>
      </c>
    </row>
    <row r="63" spans="2:14" x14ac:dyDescent="0.55000000000000004">
      <c r="B63" s="1" t="s">
        <v>194</v>
      </c>
      <c r="C63" s="16" t="s">
        <v>210</v>
      </c>
      <c r="D63" s="1" t="s">
        <v>211</v>
      </c>
      <c r="E63" s="1">
        <f t="shared" si="3"/>
        <v>25</v>
      </c>
      <c r="F63" s="1">
        <v>25</v>
      </c>
      <c r="G63" s="1">
        <v>1</v>
      </c>
      <c r="H63" s="2">
        <f t="shared" si="2"/>
        <v>4000</v>
      </c>
    </row>
    <row r="64" spans="2:14" x14ac:dyDescent="0.55000000000000004">
      <c r="B64" s="1" t="s">
        <v>194</v>
      </c>
      <c r="C64" s="16" t="s">
        <v>147</v>
      </c>
      <c r="D64" s="1" t="s">
        <v>212</v>
      </c>
      <c r="E64" s="1">
        <f t="shared" si="3"/>
        <v>40</v>
      </c>
      <c r="F64" s="1">
        <v>40</v>
      </c>
      <c r="G64" s="1">
        <v>1</v>
      </c>
      <c r="H64" s="2">
        <f t="shared" si="2"/>
        <v>6400</v>
      </c>
      <c r="L64">
        <v>1950</v>
      </c>
    </row>
    <row r="65" spans="2:14" x14ac:dyDescent="0.55000000000000004">
      <c r="B65" s="1"/>
      <c r="C65" s="16"/>
      <c r="D65" s="1"/>
      <c r="E65" s="1"/>
      <c r="F65" s="1"/>
      <c r="G65" s="1"/>
      <c r="H65" s="2"/>
    </row>
    <row r="66" spans="2:14" x14ac:dyDescent="0.55000000000000004">
      <c r="B66" s="1" t="s">
        <v>213</v>
      </c>
      <c r="C66" s="16" t="s">
        <v>79</v>
      </c>
      <c r="D66" s="1" t="s">
        <v>214</v>
      </c>
      <c r="E66" s="1">
        <f>F66*G66</f>
        <v>20</v>
      </c>
      <c r="F66" s="1">
        <v>5</v>
      </c>
      <c r="G66" s="1">
        <v>4</v>
      </c>
      <c r="H66" s="2">
        <f>E66*H$1</f>
        <v>3200</v>
      </c>
      <c r="J66" t="s">
        <v>168</v>
      </c>
      <c r="N66" t="s">
        <v>126</v>
      </c>
    </row>
    <row r="67" spans="2:14" x14ac:dyDescent="0.55000000000000004">
      <c r="B67" s="1" t="s">
        <v>194</v>
      </c>
      <c r="C67" s="16" t="s">
        <v>215</v>
      </c>
      <c r="D67" s="1" t="s">
        <v>216</v>
      </c>
      <c r="E67" s="1">
        <f>F67*G67</f>
        <v>10</v>
      </c>
      <c r="F67" s="1">
        <v>10</v>
      </c>
      <c r="G67" s="1">
        <v>1</v>
      </c>
      <c r="H67" s="2">
        <f>E67*H$1</f>
        <v>1600</v>
      </c>
    </row>
    <row r="68" spans="2:14" x14ac:dyDescent="0.55000000000000004">
      <c r="B68" s="1"/>
      <c r="C68" s="16"/>
      <c r="D68" s="1"/>
      <c r="E68" s="1"/>
      <c r="F68" s="1"/>
      <c r="G68" s="1"/>
      <c r="H68" s="2"/>
    </row>
    <row r="69" spans="2:14" x14ac:dyDescent="0.55000000000000004">
      <c r="B69" s="1"/>
      <c r="C69" s="16"/>
      <c r="D69" s="1"/>
      <c r="E69" s="1">
        <f t="shared" si="3"/>
        <v>0</v>
      </c>
      <c r="F69" s="1"/>
      <c r="G69" s="1"/>
      <c r="H69" s="2">
        <f t="shared" si="2"/>
        <v>0</v>
      </c>
    </row>
    <row r="70" spans="2:14" x14ac:dyDescent="0.55000000000000004">
      <c r="D70" s="17" t="s">
        <v>217</v>
      </c>
      <c r="E70" s="17">
        <f>SUM(E3:E69)</f>
        <v>708</v>
      </c>
      <c r="G70" s="17">
        <f>SUM(G3:G69)</f>
        <v>92</v>
      </c>
      <c r="H70" s="18">
        <f t="shared" si="2"/>
        <v>113280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EDA22-4B6E-494B-A828-8DE3984BBF02}">
  <dimension ref="B2:E3"/>
  <sheetViews>
    <sheetView workbookViewId="0">
      <selection activeCell="B3" sqref="B3"/>
    </sheetView>
  </sheetViews>
  <sheetFormatPr defaultRowHeight="18" x14ac:dyDescent="0.55000000000000004"/>
  <sheetData>
    <row r="2" spans="2:5" x14ac:dyDescent="0.55000000000000004">
      <c r="B2" t="s">
        <v>232</v>
      </c>
      <c r="D2" t="s">
        <v>233</v>
      </c>
      <c r="E2" t="s">
        <v>55</v>
      </c>
    </row>
    <row r="3" spans="2:5" x14ac:dyDescent="0.55000000000000004">
      <c r="B3">
        <f>D3/E3</f>
        <v>154.36966580976863</v>
      </c>
      <c r="D3">
        <v>300249</v>
      </c>
      <c r="E3">
        <v>1945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まとめ</vt:lpstr>
      <vt:lpstr>その他（イ）</vt:lpstr>
      <vt:lpstr>(5)England</vt:lpstr>
      <vt:lpstr>E R (￡)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2018-09-04T09:36:37Z</dcterms:created>
  <dcterms:modified xsi:type="dcterms:W3CDTF">2018-11-01T03:10:38Z</dcterms:modified>
</cp:coreProperties>
</file>