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7E90088B-99FA-4107-B28C-7C00B2951912}" xr6:coauthVersionLast="34" xr6:coauthVersionMax="34" xr10:uidLastSave="{00000000-0000-0000-0000-000000000000}"/>
  <bookViews>
    <workbookView xWindow="0" yWindow="0" windowWidth="17440" windowHeight="7750" tabRatio="853" xr2:uid="{26F84F0F-278E-4C65-8DAA-8D3472EFE618}"/>
  </bookViews>
  <sheets>
    <sheet name="まとめ" sheetId="1" r:id="rId1"/>
    <sheet name="(1)VlistBrocante" sheetId="2" r:id="rId2"/>
    <sheet name="(2)Oldwood" sheetId="3" r:id="rId3"/>
    <sheet name="(3)Blooklyn" sheetId="4" r:id="rId4"/>
    <sheet name="(4)Delft and so on" sheetId="5" r:id="rId5"/>
    <sheet name="その他（オ）" sheetId="9" r:id="rId6"/>
    <sheet name="ER（€）" sheetId="6" r:id="rId7"/>
    <sheet name="(5)England" sheetId="7" r:id="rId8"/>
    <sheet name="その他（イ）" sheetId="10" r:id="rId9"/>
    <sheet name="E R (￡)" sheetId="8" r:id="rId10"/>
  </sheets>
  <externalReferences>
    <externalReference r:id="rId11"/>
    <externalReference r:id="rId12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1" i="1" l="1"/>
  <c r="J39" i="1"/>
  <c r="J40" i="1"/>
  <c r="D56" i="1" l="1"/>
  <c r="I50" i="2"/>
  <c r="O50" i="2"/>
  <c r="F27" i="1"/>
  <c r="D27" i="1" s="1"/>
  <c r="D12" i="10"/>
  <c r="F26" i="1"/>
  <c r="D26" i="1" s="1"/>
  <c r="D10" i="9"/>
  <c r="E10" i="10"/>
  <c r="E5" i="10"/>
  <c r="E3" i="10"/>
  <c r="D25" i="1"/>
  <c r="D23" i="1"/>
  <c r="D22" i="1"/>
  <c r="D21" i="1"/>
  <c r="B3" i="8"/>
  <c r="G70" i="7"/>
  <c r="E69" i="7"/>
  <c r="E67" i="7"/>
  <c r="E66" i="7"/>
  <c r="E64" i="7"/>
  <c r="E63" i="7"/>
  <c r="E62" i="7"/>
  <c r="E61" i="7"/>
  <c r="E60" i="7"/>
  <c r="E59" i="7"/>
  <c r="E58" i="7"/>
  <c r="E57" i="7"/>
  <c r="E56" i="7"/>
  <c r="E55" i="7"/>
  <c r="E54" i="7"/>
  <c r="E53" i="7"/>
  <c r="E51" i="7"/>
  <c r="E49" i="7"/>
  <c r="E48" i="7"/>
  <c r="E45" i="7"/>
  <c r="E44" i="7"/>
  <c r="E43" i="7"/>
  <c r="E42" i="7"/>
  <c r="E40" i="7"/>
  <c r="E39" i="7"/>
  <c r="E38" i="7"/>
  <c r="E37" i="7"/>
  <c r="E25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AB6" i="7"/>
  <c r="E6" i="7"/>
  <c r="E5" i="7"/>
  <c r="E4" i="7"/>
  <c r="W3" i="7"/>
  <c r="E3" i="7"/>
  <c r="E70" i="7" s="1"/>
  <c r="H1" i="7"/>
  <c r="H47" i="7" s="1"/>
  <c r="H4" i="7" l="1"/>
  <c r="H14" i="7"/>
  <c r="H38" i="7"/>
  <c r="H70" i="7"/>
  <c r="H7" i="7"/>
  <c r="H11" i="7"/>
  <c r="H15" i="7"/>
  <c r="H19" i="7"/>
  <c r="H23" i="7"/>
  <c r="H36" i="7"/>
  <c r="H43" i="7"/>
  <c r="H49" i="7"/>
  <c r="H10" i="7"/>
  <c r="H18" i="7"/>
  <c r="H22" i="7"/>
  <c r="H42" i="7"/>
  <c r="H48" i="7"/>
  <c r="H8" i="7"/>
  <c r="H12" i="7"/>
  <c r="H16" i="7"/>
  <c r="H20" i="7"/>
  <c r="H25" i="7"/>
  <c r="H44" i="7"/>
  <c r="H32" i="7"/>
  <c r="H6" i="7"/>
  <c r="H9" i="7"/>
  <c r="H13" i="7"/>
  <c r="H17" i="7"/>
  <c r="H21" i="7"/>
  <c r="H28" i="7"/>
  <c r="H40" i="7"/>
  <c r="H45" i="7"/>
  <c r="H50" i="7"/>
  <c r="H53" i="7"/>
  <c r="H55" i="7"/>
  <c r="H57" i="7"/>
  <c r="H59" i="7"/>
  <c r="H61" i="7"/>
  <c r="H63" i="7"/>
  <c r="H66" i="7"/>
  <c r="H69" i="7"/>
  <c r="H3" i="7"/>
  <c r="H29" i="7"/>
  <c r="H33" i="7"/>
  <c r="H41" i="7"/>
  <c r="H5" i="7"/>
  <c r="H26" i="7"/>
  <c r="H30" i="7"/>
  <c r="H34" i="7"/>
  <c r="H37" i="7"/>
  <c r="H39" i="7"/>
  <c r="H46" i="7"/>
  <c r="H51" i="7"/>
  <c r="H54" i="7"/>
  <c r="H56" i="7"/>
  <c r="H58" i="7"/>
  <c r="H60" i="7"/>
  <c r="H62" i="7"/>
  <c r="H64" i="7"/>
  <c r="H67" i="7"/>
  <c r="H27" i="7"/>
  <c r="H31" i="7"/>
  <c r="H35" i="7"/>
  <c r="E18" i="6" l="1"/>
  <c r="D18" i="6"/>
  <c r="E17" i="6"/>
  <c r="D17" i="6"/>
  <c r="E16" i="6"/>
  <c r="D16" i="6"/>
  <c r="E15" i="6"/>
  <c r="E19" i="6" s="1"/>
  <c r="D15" i="6"/>
  <c r="D19" i="6" s="1"/>
  <c r="D11" i="6"/>
  <c r="E13" i="6" s="1"/>
  <c r="D10" i="6"/>
  <c r="D9" i="6"/>
  <c r="D8" i="6"/>
  <c r="B3" i="6"/>
  <c r="J18" i="5"/>
  <c r="F18" i="5"/>
  <c r="R17" i="5"/>
  <c r="D17" i="5"/>
  <c r="G17" i="5" s="1"/>
  <c r="R16" i="5"/>
  <c r="D16" i="5"/>
  <c r="S15" i="5"/>
  <c r="D15" i="5"/>
  <c r="G15" i="5" s="1"/>
  <c r="S14" i="5"/>
  <c r="D14" i="5"/>
  <c r="W13" i="5"/>
  <c r="D13" i="5"/>
  <c r="G13" i="5" s="1"/>
  <c r="R12" i="5"/>
  <c r="D12" i="5"/>
  <c r="R11" i="5"/>
  <c r="D11" i="5"/>
  <c r="G11" i="5" s="1"/>
  <c r="W10" i="5"/>
  <c r="K10" i="5"/>
  <c r="D10" i="5"/>
  <c r="S9" i="5"/>
  <c r="K9" i="5"/>
  <c r="D9" i="5"/>
  <c r="G9" i="5" s="1"/>
  <c r="Q8" i="5"/>
  <c r="K8" i="5"/>
  <c r="D8" i="5"/>
  <c r="Q7" i="5"/>
  <c r="K7" i="5"/>
  <c r="D7" i="5"/>
  <c r="G7" i="5" s="1"/>
  <c r="AC6" i="5"/>
  <c r="K6" i="5"/>
  <c r="D6" i="5"/>
  <c r="R5" i="5"/>
  <c r="K5" i="5"/>
  <c r="D5" i="5"/>
  <c r="G5" i="5" s="1"/>
  <c r="R4" i="5"/>
  <c r="D4" i="5"/>
  <c r="Q3" i="5"/>
  <c r="D3" i="5"/>
  <c r="D18" i="5" s="1"/>
  <c r="G1" i="5"/>
  <c r="G14" i="5" s="1"/>
  <c r="X9" i="4"/>
  <c r="W9" i="4"/>
  <c r="V9" i="4"/>
  <c r="U9" i="4"/>
  <c r="T9" i="4"/>
  <c r="S9" i="4"/>
  <c r="R9" i="4"/>
  <c r="Q9" i="4"/>
  <c r="P9" i="4"/>
  <c r="O9" i="4"/>
  <c r="N9" i="4"/>
  <c r="J9" i="4"/>
  <c r="F9" i="4"/>
  <c r="Y8" i="4"/>
  <c r="D8" i="4"/>
  <c r="G8" i="4" s="1"/>
  <c r="M7" i="4"/>
  <c r="D7" i="4"/>
  <c r="G7" i="4" s="1"/>
  <c r="M6" i="4"/>
  <c r="D6" i="4"/>
  <c r="G6" i="4" s="1"/>
  <c r="M5" i="4"/>
  <c r="M9" i="4" s="1"/>
  <c r="D5" i="4"/>
  <c r="G5" i="4" s="1"/>
  <c r="Y4" i="4"/>
  <c r="Y9" i="4" s="1"/>
  <c r="D4" i="4"/>
  <c r="G4" i="4" s="1"/>
  <c r="S3" i="4"/>
  <c r="D3" i="4"/>
  <c r="G3" i="4" s="1"/>
  <c r="G1" i="4"/>
  <c r="X19" i="3"/>
  <c r="W19" i="3"/>
  <c r="V19" i="3"/>
  <c r="U19" i="3"/>
  <c r="T19" i="3"/>
  <c r="R19" i="3"/>
  <c r="Q19" i="3"/>
  <c r="P19" i="3"/>
  <c r="J19" i="3"/>
  <c r="F19" i="3"/>
  <c r="N18" i="3"/>
  <c r="D18" i="3"/>
  <c r="G18" i="3" s="1"/>
  <c r="N17" i="3"/>
  <c r="G17" i="3"/>
  <c r="D17" i="3"/>
  <c r="O16" i="3"/>
  <c r="D16" i="3"/>
  <c r="G16" i="3" s="1"/>
  <c r="O15" i="3"/>
  <c r="G15" i="3"/>
  <c r="D15" i="3"/>
  <c r="S14" i="3"/>
  <c r="D14" i="3"/>
  <c r="G14" i="3" s="1"/>
  <c r="N13" i="3"/>
  <c r="G13" i="3"/>
  <c r="D13" i="3"/>
  <c r="N12" i="3"/>
  <c r="D12" i="3"/>
  <c r="G12" i="3" s="1"/>
  <c r="S11" i="3"/>
  <c r="G11" i="3"/>
  <c r="D11" i="3"/>
  <c r="S10" i="3"/>
  <c r="S19" i="3" s="1"/>
  <c r="D10" i="3"/>
  <c r="G10" i="3" s="1"/>
  <c r="O9" i="3"/>
  <c r="O19" i="3" s="1"/>
  <c r="G9" i="3"/>
  <c r="D9" i="3"/>
  <c r="M8" i="3"/>
  <c r="D8" i="3"/>
  <c r="G8" i="3" s="1"/>
  <c r="M7" i="3"/>
  <c r="G7" i="3"/>
  <c r="D7" i="3"/>
  <c r="Y6" i="3"/>
  <c r="D6" i="3"/>
  <c r="G6" i="3" s="1"/>
  <c r="N5" i="3"/>
  <c r="G5" i="3"/>
  <c r="D5" i="3"/>
  <c r="N4" i="3"/>
  <c r="N19" i="3" s="1"/>
  <c r="D4" i="3"/>
  <c r="G4" i="3" s="1"/>
  <c r="M3" i="3"/>
  <c r="M19" i="3" s="1"/>
  <c r="G3" i="3"/>
  <c r="D3" i="3"/>
  <c r="D19" i="3" s="1"/>
  <c r="G1" i="3"/>
  <c r="AB50" i="2"/>
  <c r="AA50" i="2"/>
  <c r="Z50" i="2"/>
  <c r="J50" i="2"/>
  <c r="F50" i="2"/>
  <c r="Q49" i="2"/>
  <c r="Q48" i="2"/>
  <c r="AC47" i="2"/>
  <c r="D47" i="2"/>
  <c r="V46" i="2"/>
  <c r="D46" i="2"/>
  <c r="R45" i="2"/>
  <c r="D45" i="2"/>
  <c r="W44" i="2"/>
  <c r="K44" i="2"/>
  <c r="D44" i="2"/>
  <c r="S43" i="2"/>
  <c r="Q42" i="2"/>
  <c r="S41" i="2"/>
  <c r="Y40" i="2"/>
  <c r="K40" i="2"/>
  <c r="D40" i="2"/>
  <c r="Y39" i="2"/>
  <c r="Y50" i="2" s="1"/>
  <c r="K39" i="2"/>
  <c r="D39" i="2"/>
  <c r="U38" i="2"/>
  <c r="U50" i="2" s="1"/>
  <c r="D38" i="2"/>
  <c r="AC37" i="2"/>
  <c r="V36" i="2"/>
  <c r="D36" i="2"/>
  <c r="V35" i="2"/>
  <c r="V50" i="2" s="1"/>
  <c r="D35" i="2"/>
  <c r="AC34" i="2"/>
  <c r="AC50" i="2" s="1"/>
  <c r="D34" i="2"/>
  <c r="X33" i="2"/>
  <c r="X50" i="2" s="1"/>
  <c r="D33" i="2"/>
  <c r="R32" i="2"/>
  <c r="D32" i="2"/>
  <c r="R31" i="2"/>
  <c r="D31" i="2"/>
  <c r="T30" i="2"/>
  <c r="T50" i="2" s="1"/>
  <c r="D30" i="2"/>
  <c r="D50" i="2" s="1"/>
  <c r="Q29" i="2"/>
  <c r="Q28" i="2"/>
  <c r="S27" i="2"/>
  <c r="S26" i="2"/>
  <c r="W25" i="2"/>
  <c r="W50" i="2" s="1"/>
  <c r="S24" i="2"/>
  <c r="S23" i="2"/>
  <c r="S22" i="2"/>
  <c r="Q21" i="2"/>
  <c r="Q20" i="2"/>
  <c r="S19" i="2"/>
  <c r="S18" i="2"/>
  <c r="S17" i="2"/>
  <c r="K17" i="2"/>
  <c r="S16" i="2"/>
  <c r="K16" i="2"/>
  <c r="S15" i="2"/>
  <c r="K15" i="2"/>
  <c r="Q14" i="2"/>
  <c r="Q13" i="2"/>
  <c r="Q12" i="2"/>
  <c r="Q11" i="2"/>
  <c r="Q10" i="2"/>
  <c r="Q9" i="2"/>
  <c r="Q50" i="2" s="1"/>
  <c r="S8" i="2"/>
  <c r="S7" i="2"/>
  <c r="R6" i="2"/>
  <c r="R50" i="2" s="1"/>
  <c r="S5" i="2"/>
  <c r="S4" i="2"/>
  <c r="S3" i="2"/>
  <c r="S50" i="2" s="1"/>
  <c r="G1" i="2"/>
  <c r="G43" i="2" s="1"/>
  <c r="D61" i="1"/>
  <c r="D57" i="1"/>
  <c r="G29" i="1"/>
  <c r="D15" i="1"/>
  <c r="D14" i="1"/>
  <c r="G46" i="2" l="1"/>
  <c r="G32" i="2"/>
  <c r="G34" i="2"/>
  <c r="G36" i="2"/>
  <c r="G39" i="2"/>
  <c r="H39" i="2" s="1"/>
  <c r="G45" i="2"/>
  <c r="G47" i="2"/>
  <c r="G44" i="2"/>
  <c r="H44" i="2" s="1"/>
  <c r="I44" i="2" s="1"/>
  <c r="H7" i="5"/>
  <c r="I7" i="5"/>
  <c r="H13" i="5"/>
  <c r="I13" i="5"/>
  <c r="K13" i="5" s="1"/>
  <c r="H9" i="5"/>
  <c r="I9" i="5"/>
  <c r="H11" i="5"/>
  <c r="I11" i="5"/>
  <c r="K11" i="5" s="1"/>
  <c r="H5" i="5"/>
  <c r="I5" i="5"/>
  <c r="G6" i="5"/>
  <c r="G12" i="5"/>
  <c r="G4" i="5"/>
  <c r="G8" i="5"/>
  <c r="G3" i="5"/>
  <c r="G16" i="5"/>
  <c r="G10" i="5"/>
  <c r="I6" i="4"/>
  <c r="K6" i="4" s="1"/>
  <c r="H6" i="4"/>
  <c r="H4" i="4"/>
  <c r="I4" i="4" s="1"/>
  <c r="K4" i="4" s="1"/>
  <c r="I8" i="4"/>
  <c r="K8" i="4" s="1"/>
  <c r="H8" i="4"/>
  <c r="G9" i="4"/>
  <c r="H3" i="4"/>
  <c r="I3" i="4" s="1"/>
  <c r="K3" i="4" s="1"/>
  <c r="K9" i="4" s="1"/>
  <c r="H5" i="4"/>
  <c r="I5" i="4"/>
  <c r="K5" i="4" s="1"/>
  <c r="H7" i="4"/>
  <c r="I7" i="4" s="1"/>
  <c r="K7" i="4" s="1"/>
  <c r="D9" i="4"/>
  <c r="H6" i="3"/>
  <c r="I6" i="3" s="1"/>
  <c r="K6" i="3" s="1"/>
  <c r="H14" i="3"/>
  <c r="I14" i="3" s="1"/>
  <c r="K14" i="3" s="1"/>
  <c r="H8" i="3"/>
  <c r="I8" i="3" s="1"/>
  <c r="K8" i="3" s="1"/>
  <c r="H16" i="3"/>
  <c r="I16" i="3"/>
  <c r="K16" i="3" s="1"/>
  <c r="H10" i="3"/>
  <c r="I10" i="3" s="1"/>
  <c r="K10" i="3" s="1"/>
  <c r="I13" i="3"/>
  <c r="K13" i="3" s="1"/>
  <c r="H18" i="3"/>
  <c r="I18" i="3" s="1"/>
  <c r="K18" i="3" s="1"/>
  <c r="H4" i="3"/>
  <c r="I4" i="3"/>
  <c r="K4" i="3" s="1"/>
  <c r="I7" i="3"/>
  <c r="K7" i="3" s="1"/>
  <c r="H12" i="3"/>
  <c r="I12" i="3" s="1"/>
  <c r="K12" i="3" s="1"/>
  <c r="I15" i="3"/>
  <c r="K15" i="3" s="1"/>
  <c r="H3" i="3"/>
  <c r="I3" i="3" s="1"/>
  <c r="K3" i="3" s="1"/>
  <c r="H5" i="3"/>
  <c r="I5" i="3" s="1"/>
  <c r="K5" i="3" s="1"/>
  <c r="H7" i="3"/>
  <c r="H9" i="3"/>
  <c r="I9" i="3" s="1"/>
  <c r="K9" i="3" s="1"/>
  <c r="H11" i="3"/>
  <c r="I11" i="3" s="1"/>
  <c r="K11" i="3" s="1"/>
  <c r="H13" i="3"/>
  <c r="H15" i="3"/>
  <c r="H17" i="3"/>
  <c r="I17" i="3" s="1"/>
  <c r="K17" i="3" s="1"/>
  <c r="G19" i="3"/>
  <c r="H34" i="2"/>
  <c r="I34" i="2" s="1"/>
  <c r="K34" i="2" s="1"/>
  <c r="H36" i="2"/>
  <c r="I36" i="2" s="1"/>
  <c r="K36" i="2" s="1"/>
  <c r="H45" i="2"/>
  <c r="I45" i="2" s="1"/>
  <c r="K45" i="2" s="1"/>
  <c r="H47" i="2"/>
  <c r="I47" i="2" s="1"/>
  <c r="K47" i="2" s="1"/>
  <c r="H32" i="2"/>
  <c r="I32" i="2" s="1"/>
  <c r="K32" i="2" s="1"/>
  <c r="H43" i="2"/>
  <c r="I43" i="2" s="1"/>
  <c r="K43" i="2" s="1"/>
  <c r="H46" i="2"/>
  <c r="I46" i="2" s="1"/>
  <c r="K46" i="2" s="1"/>
  <c r="G6" i="2"/>
  <c r="G10" i="2"/>
  <c r="G14" i="2"/>
  <c r="G18" i="2"/>
  <c r="G22" i="2"/>
  <c r="G26" i="2"/>
  <c r="G38" i="2"/>
  <c r="G40" i="2"/>
  <c r="G48" i="2"/>
  <c r="G3" i="2"/>
  <c r="G7" i="2"/>
  <c r="G11" i="2"/>
  <c r="G15" i="2"/>
  <c r="G19" i="2"/>
  <c r="G23" i="2"/>
  <c r="G27" i="2"/>
  <c r="G30" i="2"/>
  <c r="G41" i="2"/>
  <c r="G49" i="2"/>
  <c r="G4" i="2"/>
  <c r="G8" i="2"/>
  <c r="G12" i="2"/>
  <c r="G16" i="2"/>
  <c r="G20" i="2"/>
  <c r="G24" i="2"/>
  <c r="G28" i="2"/>
  <c r="G37" i="2"/>
  <c r="G42" i="2"/>
  <c r="G5" i="2"/>
  <c r="G9" i="2"/>
  <c r="G13" i="2"/>
  <c r="G17" i="2"/>
  <c r="G21" i="2"/>
  <c r="G25" i="2"/>
  <c r="G29" i="2"/>
  <c r="G31" i="2"/>
  <c r="G33" i="2"/>
  <c r="G35" i="2"/>
  <c r="G14" i="1"/>
  <c r="G19" i="1" s="1"/>
  <c r="I39" i="2" l="1"/>
  <c r="H3" i="5"/>
  <c r="G18" i="5"/>
  <c r="I3" i="5"/>
  <c r="K3" i="5" s="1"/>
  <c r="I6" i="5"/>
  <c r="H6" i="5"/>
  <c r="H12" i="5"/>
  <c r="I12" i="5" s="1"/>
  <c r="K12" i="5" s="1"/>
  <c r="I8" i="5"/>
  <c r="H8" i="5"/>
  <c r="H10" i="5"/>
  <c r="I10" i="5" s="1"/>
  <c r="I4" i="5"/>
  <c r="K4" i="5" s="1"/>
  <c r="H4" i="5"/>
  <c r="K19" i="3"/>
  <c r="H25" i="2"/>
  <c r="I25" i="2" s="1"/>
  <c r="K25" i="2" s="1"/>
  <c r="H9" i="2"/>
  <c r="I9" i="2"/>
  <c r="H28" i="2"/>
  <c r="I28" i="2"/>
  <c r="K28" i="2" s="1"/>
  <c r="H12" i="2"/>
  <c r="I12" i="2"/>
  <c r="K12" i="2" s="1"/>
  <c r="H41" i="2"/>
  <c r="I41" i="2" s="1"/>
  <c r="K41" i="2" s="1"/>
  <c r="H19" i="2"/>
  <c r="I19" i="2" s="1"/>
  <c r="K19" i="2" s="1"/>
  <c r="H3" i="2"/>
  <c r="I3" i="2" s="1"/>
  <c r="K3" i="2" s="1"/>
  <c r="G50" i="2"/>
  <c r="D20" i="1" s="1"/>
  <c r="H26" i="2"/>
  <c r="I26" i="2" s="1"/>
  <c r="K26" i="2" s="1"/>
  <c r="H10" i="2"/>
  <c r="I10" i="2" s="1"/>
  <c r="K10" i="2" s="1"/>
  <c r="I35" i="2"/>
  <c r="K35" i="2" s="1"/>
  <c r="H35" i="2"/>
  <c r="H33" i="2"/>
  <c r="I33" i="2" s="1"/>
  <c r="K33" i="2" s="1"/>
  <c r="H21" i="2"/>
  <c r="I21" i="2" s="1"/>
  <c r="K21" i="2" s="1"/>
  <c r="H5" i="2"/>
  <c r="I5" i="2"/>
  <c r="K5" i="2" s="1"/>
  <c r="H24" i="2"/>
  <c r="I24" i="2" s="1"/>
  <c r="K24" i="2" s="1"/>
  <c r="H8" i="2"/>
  <c r="I8" i="2" s="1"/>
  <c r="K8" i="2" s="1"/>
  <c r="I30" i="2"/>
  <c r="K30" i="2" s="1"/>
  <c r="H30" i="2"/>
  <c r="H15" i="2"/>
  <c r="I15" i="2" s="1"/>
  <c r="N15" i="2" s="1"/>
  <c r="H48" i="2"/>
  <c r="I48" i="2" s="1"/>
  <c r="H22" i="2"/>
  <c r="I22" i="2" s="1"/>
  <c r="K22" i="2" s="1"/>
  <c r="I6" i="2"/>
  <c r="K6" i="2" s="1"/>
  <c r="H6" i="2"/>
  <c r="H31" i="2"/>
  <c r="I31" i="2" s="1"/>
  <c r="K31" i="2" s="1"/>
  <c r="H42" i="2"/>
  <c r="I42" i="2" s="1"/>
  <c r="K42" i="2" s="1"/>
  <c r="H4" i="2"/>
  <c r="I4" i="2" s="1"/>
  <c r="I27" i="2"/>
  <c r="K27" i="2" s="1"/>
  <c r="H27" i="2"/>
  <c r="H40" i="2"/>
  <c r="I40" i="2" s="1"/>
  <c r="H18" i="2"/>
  <c r="I18" i="2" s="1"/>
  <c r="K18" i="2" s="1"/>
  <c r="H17" i="2"/>
  <c r="I17" i="2" s="1"/>
  <c r="N17" i="2" s="1"/>
  <c r="H20" i="2"/>
  <c r="I20" i="2" s="1"/>
  <c r="K20" i="2" s="1"/>
  <c r="H11" i="2"/>
  <c r="I11" i="2" s="1"/>
  <c r="I29" i="2"/>
  <c r="K29" i="2" s="1"/>
  <c r="H29" i="2"/>
  <c r="H13" i="2"/>
  <c r="I13" i="2" s="1"/>
  <c r="K13" i="2" s="1"/>
  <c r="H37" i="2"/>
  <c r="I37" i="2" s="1"/>
  <c r="K37" i="2" s="1"/>
  <c r="H16" i="2"/>
  <c r="I16" i="2" s="1"/>
  <c r="N16" i="2" s="1"/>
  <c r="I49" i="2"/>
  <c r="H49" i="2"/>
  <c r="H23" i="2"/>
  <c r="I23" i="2" s="1"/>
  <c r="K23" i="2" s="1"/>
  <c r="H7" i="2"/>
  <c r="I7" i="2" s="1"/>
  <c r="K7" i="2" s="1"/>
  <c r="H38" i="2"/>
  <c r="I38" i="2" s="1"/>
  <c r="K38" i="2" s="1"/>
  <c r="I14" i="2"/>
  <c r="K14" i="2" s="1"/>
  <c r="H14" i="2"/>
  <c r="N48" i="2" l="1"/>
  <c r="N4" i="2"/>
  <c r="N49" i="2"/>
  <c r="E24" i="1"/>
  <c r="G28" i="1" s="1"/>
  <c r="D50" i="1"/>
  <c r="N9" i="2"/>
  <c r="N11" i="2"/>
  <c r="K18" i="5"/>
  <c r="K50" i="2"/>
  <c r="N50" i="2" l="1"/>
</calcChain>
</file>

<file path=xl/sharedStrings.xml><?xml version="1.0" encoding="utf-8"?>
<sst xmlns="http://schemas.openxmlformats.org/spreadsheetml/2006/main" count="764" uniqueCount="362">
  <si>
    <t>No</t>
    <phoneticPr fontId="2"/>
  </si>
  <si>
    <t>項目</t>
    <rPh sb="0" eb="2">
      <t>コウモク</t>
    </rPh>
    <phoneticPr fontId="2"/>
  </si>
  <si>
    <t>金額（JPY)</t>
    <rPh sb="0" eb="2">
      <t>キンガク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</si>
  <si>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</si>
  <si>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</si>
  <si>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航空券</t>
    <rPh sb="0" eb="3">
      <t>コウクウケン</t>
    </rPh>
    <phoneticPr fontId="2"/>
  </si>
  <si>
    <t>保険</t>
    <rPh sb="0" eb="2">
      <t>ホケン</t>
    </rPh>
    <phoneticPr fontId="2"/>
  </si>
  <si>
    <t>HIS損害保険</t>
    <rPh sb="3" eb="5">
      <t>ソンガイ</t>
    </rPh>
    <rPh sb="5" eb="7">
      <t>ホケン</t>
    </rPh>
    <phoneticPr fontId="2"/>
  </si>
  <si>
    <t>オランダホテル</t>
    <phoneticPr fontId="2"/>
  </si>
  <si>
    <t>イギリスホテル</t>
    <phoneticPr fontId="2"/>
  </si>
  <si>
    <t>タクシー（自宅→長岡京）</t>
    <rPh sb="5" eb="7">
      <t>ジタク</t>
    </rPh>
    <rPh sb="8" eb="11">
      <t>ナガオカキョウ</t>
    </rPh>
    <phoneticPr fontId="2"/>
  </si>
  <si>
    <t>E3-1</t>
    <phoneticPr fontId="2"/>
  </si>
  <si>
    <t>オランダレンタカー</t>
    <phoneticPr fontId="2"/>
  </si>
  <si>
    <t>イギリスレンタカー</t>
    <phoneticPr fontId="2"/>
  </si>
  <si>
    <t>レンタカーUpgrade</t>
    <phoneticPr fontId="2"/>
  </si>
  <si>
    <t>Air 運送費頭金</t>
    <rPh sb="4" eb="7">
      <t>ウンソウヒ</t>
    </rPh>
    <rPh sb="7" eb="9">
      <t>アタマキン</t>
    </rPh>
    <phoneticPr fontId="2"/>
  </si>
  <si>
    <t>Air 運送費残金</t>
    <rPh sb="4" eb="7">
      <t>ウンソウヒ</t>
    </rPh>
    <rPh sb="7" eb="9">
      <t>ザンキン</t>
    </rPh>
    <phoneticPr fontId="2"/>
  </si>
  <si>
    <t>Air到着後の国内運送</t>
    <rPh sb="3" eb="5">
      <t>トウチャク</t>
    </rPh>
    <rPh sb="5" eb="6">
      <t>ゴ</t>
    </rPh>
    <rPh sb="7" eb="9">
      <t>コクナイ</t>
    </rPh>
    <rPh sb="9" eb="11">
      <t>ウンソウ</t>
    </rPh>
    <phoneticPr fontId="2"/>
  </si>
  <si>
    <t>関税</t>
    <rPh sb="0" eb="2">
      <t>カンゼイ</t>
    </rPh>
    <phoneticPr fontId="2"/>
  </si>
  <si>
    <t>消費税</t>
    <rPh sb="0" eb="3">
      <t>ショウヒゼイ</t>
    </rPh>
    <phoneticPr fontId="2"/>
  </si>
  <si>
    <t>買付費用</t>
    <rPh sb="0" eb="2">
      <t>カイツケ</t>
    </rPh>
    <rPh sb="2" eb="4">
      <t>ヒヨウ</t>
    </rPh>
    <phoneticPr fontId="2"/>
  </si>
  <si>
    <t>船便費用</t>
    <rPh sb="0" eb="2">
      <t>フナビン</t>
    </rPh>
    <rPh sb="2" eb="4">
      <t>ヒヨウ</t>
    </rPh>
    <phoneticPr fontId="2"/>
  </si>
  <si>
    <t>受け取り費用</t>
    <rPh sb="0" eb="1">
      <t>ウ</t>
    </rPh>
    <rPh sb="2" eb="3">
      <t>ト</t>
    </rPh>
    <rPh sb="4" eb="6">
      <t>ヒヨウ</t>
    </rPh>
    <phoneticPr fontId="2"/>
  </si>
  <si>
    <t>保管料</t>
    <rPh sb="0" eb="3">
      <t>ホカンリョウ</t>
    </rPh>
    <phoneticPr fontId="2"/>
  </si>
  <si>
    <t>陸送</t>
    <rPh sb="0" eb="2">
      <t>リクソウ</t>
    </rPh>
    <phoneticPr fontId="2"/>
  </si>
  <si>
    <t>ｱﾝﾃｨｰｸe-learning</t>
    <phoneticPr fontId="2"/>
  </si>
  <si>
    <t>小計</t>
    <rPh sb="0" eb="2">
      <t>ショウケイ</t>
    </rPh>
    <phoneticPr fontId="2"/>
  </si>
  <si>
    <t>WEBデザイン費用</t>
    <rPh sb="7" eb="9">
      <t>ヒヨウ</t>
    </rPh>
    <phoneticPr fontId="2"/>
  </si>
  <si>
    <t>倉庫改装費用</t>
    <rPh sb="0" eb="2">
      <t>ソウコ</t>
    </rPh>
    <rPh sb="2" eb="4">
      <t>カイソウ</t>
    </rPh>
    <rPh sb="4" eb="6">
      <t>ヒヨウ</t>
    </rPh>
    <phoneticPr fontId="2"/>
  </si>
  <si>
    <t>店舗電気品設備</t>
    <rPh sb="0" eb="2">
      <t>テンポ</t>
    </rPh>
    <rPh sb="2" eb="4">
      <t>デンキ</t>
    </rPh>
    <rPh sb="4" eb="5">
      <t>ヒン</t>
    </rPh>
    <rPh sb="5" eb="7">
      <t>セツビ</t>
    </rPh>
    <phoneticPr fontId="2"/>
  </si>
  <si>
    <t>2018/1/27為替ﾚｰﾄ</t>
    <rPh sb="9" eb="11">
      <t>カワセ</t>
    </rPh>
    <phoneticPr fontId="2"/>
  </si>
  <si>
    <t>円</t>
    <rPh sb="0" eb="1">
      <t>エン</t>
    </rPh>
    <phoneticPr fontId="2"/>
  </si>
  <si>
    <t>￡</t>
    <phoneticPr fontId="2"/>
  </si>
  <si>
    <t>ﾚｰﾄ</t>
    <phoneticPr fontId="2"/>
  </si>
  <si>
    <t>desk/table</t>
    <phoneticPr fontId="2"/>
  </si>
  <si>
    <t>chair/stoole</t>
    <phoneticPr fontId="2"/>
  </si>
  <si>
    <t>Shelf/rack</t>
    <phoneticPr fontId="2"/>
  </si>
  <si>
    <t>jar</t>
    <phoneticPr fontId="2"/>
  </si>
  <si>
    <t>vase</t>
    <phoneticPr fontId="2"/>
  </si>
  <si>
    <t>bin</t>
    <phoneticPr fontId="2"/>
  </si>
  <si>
    <t>lamp/shede</t>
    <phoneticPr fontId="2"/>
  </si>
  <si>
    <t>plate</t>
    <phoneticPr fontId="2"/>
  </si>
  <si>
    <t>metal can</t>
    <phoneticPr fontId="2"/>
  </si>
  <si>
    <t>others</t>
    <phoneticPr fontId="2"/>
  </si>
  <si>
    <t>Photo＃</t>
    <phoneticPr fontId="2"/>
  </si>
  <si>
    <t>item</t>
    <phoneticPr fontId="2"/>
  </si>
  <si>
    <r>
      <t>Total (</t>
    </r>
    <r>
      <rPr>
        <sz val="11"/>
        <color theme="1"/>
        <rFont val="游ゴシック"/>
        <family val="2"/>
        <charset val="128"/>
        <scheme val="minor"/>
      </rPr>
      <t>€</t>
    </r>
    <r>
      <rPr>
        <sz val="11"/>
        <color theme="1"/>
        <rFont val="游ゴシック"/>
        <family val="3"/>
        <charset val="128"/>
        <scheme val="minor"/>
      </rPr>
      <t>)</t>
    </r>
    <phoneticPr fontId="2"/>
  </si>
  <si>
    <t>U/P(€)</t>
    <phoneticPr fontId="2"/>
  </si>
  <si>
    <t>QTY</t>
    <phoneticPr fontId="2"/>
  </si>
  <si>
    <t>Total(JPN)</t>
    <phoneticPr fontId="2"/>
  </si>
  <si>
    <t>運賃分散</t>
    <rPh sb="0" eb="2">
      <t>ウンチン</t>
    </rPh>
    <rPh sb="2" eb="4">
      <t>ブンサン</t>
    </rPh>
    <phoneticPr fontId="2"/>
  </si>
  <si>
    <t>原価</t>
    <rPh sb="0" eb="2">
      <t>ゲンカ</t>
    </rPh>
    <phoneticPr fontId="2"/>
  </si>
  <si>
    <t>売価</t>
    <rPh sb="0" eb="2">
      <t>バイカ</t>
    </rPh>
    <phoneticPr fontId="2"/>
  </si>
  <si>
    <t>利益</t>
    <rPh sb="0" eb="2">
      <t>リエキ</t>
    </rPh>
    <phoneticPr fontId="2"/>
  </si>
  <si>
    <t>swedish box</t>
    <phoneticPr fontId="2"/>
  </si>
  <si>
    <t>〇</t>
    <phoneticPr fontId="2"/>
  </si>
  <si>
    <t>book Shelf</t>
    <phoneticPr fontId="2"/>
  </si>
  <si>
    <t>56 drawn rack</t>
    <phoneticPr fontId="2"/>
  </si>
  <si>
    <t>chair</t>
    <phoneticPr fontId="2"/>
  </si>
  <si>
    <t>English shelf</t>
    <phoneticPr fontId="2"/>
  </si>
  <si>
    <t>3 door Shelf</t>
    <phoneticPr fontId="2"/>
  </si>
  <si>
    <t>swedish table</t>
    <phoneticPr fontId="2"/>
  </si>
  <si>
    <t>1054-2</t>
    <phoneticPr fontId="2"/>
  </si>
  <si>
    <t>French desk</t>
    <phoneticPr fontId="2"/>
  </si>
  <si>
    <t>big extend table</t>
    <phoneticPr fontId="2"/>
  </si>
  <si>
    <t>coffee table</t>
    <phoneticPr fontId="2"/>
  </si>
  <si>
    <t>small white table</t>
    <phoneticPr fontId="2"/>
  </si>
  <si>
    <t>big working table</t>
    <phoneticPr fontId="2"/>
  </si>
  <si>
    <t>3 door wordloap</t>
    <phoneticPr fontId="2"/>
  </si>
  <si>
    <t>2 door glass cabnet</t>
    <phoneticPr fontId="2"/>
  </si>
  <si>
    <t>chest 4 doors</t>
    <phoneticPr fontId="2"/>
  </si>
  <si>
    <t>2 doors base</t>
    <phoneticPr fontId="2"/>
  </si>
  <si>
    <t>coffe table</t>
    <phoneticPr fontId="2"/>
  </si>
  <si>
    <t>1066-2</t>
    <phoneticPr fontId="2"/>
  </si>
  <si>
    <t>hanging cabnet</t>
    <phoneticPr fontId="2"/>
  </si>
  <si>
    <t>small box</t>
    <phoneticPr fontId="2"/>
  </si>
  <si>
    <t>1068-2</t>
    <phoneticPr fontId="2"/>
  </si>
  <si>
    <t>lamp</t>
    <phoneticPr fontId="2"/>
  </si>
  <si>
    <t>10 doors cabnet</t>
    <phoneticPr fontId="2"/>
  </si>
  <si>
    <t>TV base</t>
    <phoneticPr fontId="2"/>
  </si>
  <si>
    <t>metal desk with 2 chairs</t>
    <phoneticPr fontId="2"/>
  </si>
  <si>
    <t>table</t>
    <phoneticPr fontId="2"/>
  </si>
  <si>
    <t>arm chair</t>
    <phoneticPr fontId="2"/>
  </si>
  <si>
    <t>mable plate</t>
    <phoneticPr fontId="2"/>
  </si>
  <si>
    <t>ladder</t>
    <phoneticPr fontId="2"/>
  </si>
  <si>
    <t>green bottle</t>
    <phoneticPr fontId="2"/>
  </si>
  <si>
    <t>pot</t>
    <phoneticPr fontId="2"/>
  </si>
  <si>
    <t>wooden dool</t>
    <phoneticPr fontId="2"/>
  </si>
  <si>
    <t>backets</t>
    <phoneticPr fontId="2"/>
  </si>
  <si>
    <t>dust box</t>
    <phoneticPr fontId="2"/>
  </si>
  <si>
    <t>smalle shelf</t>
    <phoneticPr fontId="2"/>
  </si>
  <si>
    <t>extra table</t>
    <phoneticPr fontId="2"/>
  </si>
  <si>
    <t>extra cabnet</t>
    <phoneticPr fontId="2"/>
  </si>
  <si>
    <t>stoole</t>
    <phoneticPr fontId="2"/>
  </si>
  <si>
    <t>bottle</t>
    <phoneticPr fontId="2"/>
  </si>
  <si>
    <t>bottle case</t>
    <phoneticPr fontId="2"/>
  </si>
  <si>
    <t>white table</t>
    <phoneticPr fontId="2"/>
  </si>
  <si>
    <t>1096-1</t>
    <phoneticPr fontId="2"/>
  </si>
  <si>
    <t>brown table</t>
    <phoneticPr fontId="2"/>
  </si>
  <si>
    <t>total</t>
    <phoneticPr fontId="2"/>
  </si>
  <si>
    <t>total (€）</t>
    <phoneticPr fontId="2"/>
  </si>
  <si>
    <t>UP(€）</t>
    <phoneticPr fontId="2"/>
  </si>
  <si>
    <t>Low desk</t>
    <phoneticPr fontId="2"/>
  </si>
  <si>
    <t>small blue chair</t>
    <phoneticPr fontId="2"/>
  </si>
  <si>
    <t>small bench</t>
    <phoneticPr fontId="2"/>
  </si>
  <si>
    <t>shoes shape</t>
    <phoneticPr fontId="2"/>
  </si>
  <si>
    <t>coffee table blue</t>
    <phoneticPr fontId="2"/>
  </si>
  <si>
    <t>military desk</t>
    <phoneticPr fontId="2"/>
  </si>
  <si>
    <t>bed-side cabinet</t>
    <phoneticPr fontId="2"/>
  </si>
  <si>
    <t>ramp shell (green)</t>
    <phoneticPr fontId="2"/>
  </si>
  <si>
    <t>ramp shell (white)</t>
    <phoneticPr fontId="2"/>
  </si>
  <si>
    <t>metal stoole</t>
    <phoneticPr fontId="2"/>
  </si>
  <si>
    <t>wood stoole</t>
    <phoneticPr fontId="2"/>
  </si>
  <si>
    <t>desk lamp</t>
    <phoneticPr fontId="2"/>
  </si>
  <si>
    <t>military block</t>
    <phoneticPr fontId="2"/>
  </si>
  <si>
    <t>metal cabinet</t>
    <phoneticPr fontId="2"/>
  </si>
  <si>
    <t>working bench</t>
    <phoneticPr fontId="2"/>
  </si>
  <si>
    <t>bench green</t>
    <phoneticPr fontId="2"/>
  </si>
  <si>
    <t>table lamp</t>
    <phoneticPr fontId="2"/>
  </si>
  <si>
    <t>toys</t>
    <phoneticPr fontId="2"/>
  </si>
  <si>
    <t>table kitchen w 6chairs</t>
    <phoneticPr fontId="2"/>
  </si>
  <si>
    <t>side table</t>
    <phoneticPr fontId="2"/>
  </si>
  <si>
    <t>table can paign</t>
    <phoneticPr fontId="2"/>
  </si>
  <si>
    <t>Travel bag</t>
    <phoneticPr fontId="2"/>
  </si>
  <si>
    <t>Age</t>
    <phoneticPr fontId="2"/>
  </si>
  <si>
    <t>Shop</t>
    <phoneticPr fontId="2"/>
  </si>
  <si>
    <t>領収書</t>
    <rPh sb="0" eb="3">
      <t>リョウシュウショ</t>
    </rPh>
    <phoneticPr fontId="2"/>
  </si>
  <si>
    <t>number label</t>
    <phoneticPr fontId="2"/>
  </si>
  <si>
    <t>winter</t>
    <phoneticPr fontId="2"/>
  </si>
  <si>
    <t>H1</t>
    <phoneticPr fontId="2"/>
  </si>
  <si>
    <t>Delft tile</t>
    <phoneticPr fontId="2"/>
  </si>
  <si>
    <t>Kramer</t>
    <phoneticPr fontId="2"/>
  </si>
  <si>
    <t>H2</t>
    <phoneticPr fontId="2"/>
  </si>
  <si>
    <t>Book</t>
    <phoneticPr fontId="2"/>
  </si>
  <si>
    <t>Doll with choco</t>
    <phoneticPr fontId="2"/>
  </si>
  <si>
    <t>Royal</t>
    <phoneticPr fontId="2"/>
  </si>
  <si>
    <t>H3</t>
    <phoneticPr fontId="2"/>
  </si>
  <si>
    <t>Doll of owl</t>
    <phoneticPr fontId="2"/>
  </si>
  <si>
    <t>H4</t>
    <phoneticPr fontId="2"/>
  </si>
  <si>
    <t>postcard</t>
    <phoneticPr fontId="2"/>
  </si>
  <si>
    <t>pen</t>
    <phoneticPr fontId="2"/>
  </si>
  <si>
    <t>entrance fee</t>
    <phoneticPr fontId="2"/>
  </si>
  <si>
    <t>H5</t>
    <phoneticPr fontId="2"/>
  </si>
  <si>
    <t>18s butter pot</t>
    <phoneticPr fontId="2"/>
  </si>
  <si>
    <t>LPC</t>
    <phoneticPr fontId="2"/>
  </si>
  <si>
    <t>H6</t>
    <phoneticPr fontId="2"/>
  </si>
  <si>
    <t>17s white cup</t>
    <phoneticPr fontId="2"/>
  </si>
  <si>
    <t>coat</t>
    <phoneticPr fontId="2"/>
  </si>
  <si>
    <t>episode</t>
    <phoneticPr fontId="2"/>
  </si>
  <si>
    <t>H7</t>
    <phoneticPr fontId="2"/>
  </si>
  <si>
    <t>globe</t>
    <phoneticPr fontId="2"/>
  </si>
  <si>
    <t>Exchange rate</t>
    <phoneticPr fontId="2"/>
  </si>
  <si>
    <t>YEN</t>
    <phoneticPr fontId="2"/>
  </si>
  <si>
    <t>Euro</t>
    <phoneticPr fontId="2"/>
  </si>
  <si>
    <t>購入費用</t>
    <rPh sb="0" eb="2">
      <t>コウニュウ</t>
    </rPh>
    <rPh sb="2" eb="4">
      <t>ヒヨウ</t>
    </rPh>
    <phoneticPr fontId="2"/>
  </si>
  <si>
    <t>運賃</t>
    <rPh sb="0" eb="2">
      <t>ウンチン</t>
    </rPh>
    <phoneticPr fontId="2"/>
  </si>
  <si>
    <t>売上</t>
    <rPh sb="0" eb="2">
      <t>ウリアゲ</t>
    </rPh>
    <phoneticPr fontId="2"/>
  </si>
  <si>
    <t>計</t>
    <rPh sb="0" eb="1">
      <t>ケイ</t>
    </rPh>
    <phoneticPr fontId="2"/>
  </si>
  <si>
    <t>Tableward</t>
    <phoneticPr fontId="2"/>
  </si>
  <si>
    <t>cat.</t>
    <phoneticPr fontId="2"/>
  </si>
  <si>
    <t>SN</t>
    <phoneticPr fontId="2"/>
  </si>
  <si>
    <t>total (￡）</t>
    <phoneticPr fontId="2"/>
  </si>
  <si>
    <t>UP(￡）</t>
    <phoneticPr fontId="2"/>
  </si>
  <si>
    <t>Origin</t>
    <phoneticPr fontId="2"/>
  </si>
  <si>
    <t>MFR</t>
    <phoneticPr fontId="2"/>
  </si>
  <si>
    <t>A1</t>
    <phoneticPr fontId="2"/>
  </si>
  <si>
    <t>0001</t>
    <phoneticPr fontId="2"/>
  </si>
  <si>
    <t>Tea cup set (19pcs)</t>
    <phoneticPr fontId="2"/>
  </si>
  <si>
    <t>England</t>
    <phoneticPr fontId="2"/>
  </si>
  <si>
    <t>Alfred Meakin</t>
    <phoneticPr fontId="2"/>
  </si>
  <si>
    <t>1950s</t>
    <phoneticPr fontId="2"/>
  </si>
  <si>
    <t>D</t>
    <phoneticPr fontId="2"/>
  </si>
  <si>
    <t>Glass Jar (vessel)</t>
    <phoneticPr fontId="2"/>
  </si>
  <si>
    <t>B1</t>
    <phoneticPr fontId="2"/>
  </si>
  <si>
    <t>Green Jar</t>
    <phoneticPr fontId="2"/>
  </si>
  <si>
    <t>(none)</t>
    <phoneticPr fontId="2"/>
  </si>
  <si>
    <t>Brocanterie</t>
    <phoneticPr fontId="2"/>
  </si>
  <si>
    <t>*1</t>
    <phoneticPr fontId="2"/>
  </si>
  <si>
    <t>0002</t>
    <phoneticPr fontId="2"/>
  </si>
  <si>
    <t>Yellow bowl</t>
    <phoneticPr fontId="2"/>
  </si>
  <si>
    <t>0003</t>
  </si>
  <si>
    <t>Orange bowl</t>
    <phoneticPr fontId="2"/>
  </si>
  <si>
    <t>1970s</t>
    <phoneticPr fontId="2"/>
  </si>
  <si>
    <t>0004</t>
  </si>
  <si>
    <t>Blue flower bowl</t>
    <phoneticPr fontId="2"/>
  </si>
  <si>
    <t>1900s</t>
    <phoneticPr fontId="2"/>
  </si>
  <si>
    <t>0005</t>
  </si>
  <si>
    <t>Brown dot bowl</t>
    <phoneticPr fontId="2"/>
  </si>
  <si>
    <t>0006</t>
    <phoneticPr fontId="2"/>
  </si>
  <si>
    <t>Brown old bowl</t>
    <phoneticPr fontId="2"/>
  </si>
  <si>
    <t>1890s</t>
    <phoneticPr fontId="2"/>
  </si>
  <si>
    <t>Brown cup set (4pcs)</t>
    <phoneticPr fontId="2"/>
  </si>
  <si>
    <t>1960s</t>
    <phoneticPr fontId="2"/>
  </si>
  <si>
    <t>0007</t>
    <phoneticPr fontId="2"/>
  </si>
  <si>
    <t>Brown Jar (A1-0002)</t>
    <phoneticPr fontId="2"/>
  </si>
  <si>
    <t>Brown flower jar</t>
    <phoneticPr fontId="2"/>
  </si>
  <si>
    <t>E1</t>
    <phoneticPr fontId="2"/>
  </si>
  <si>
    <t>MossCornwall saurcer</t>
    <phoneticPr fontId="2"/>
  </si>
  <si>
    <t>Moss Cornwall</t>
    <phoneticPr fontId="2"/>
  </si>
  <si>
    <t>*10</t>
    <phoneticPr fontId="2"/>
  </si>
  <si>
    <t>C1</t>
    <phoneticPr fontId="2"/>
  </si>
  <si>
    <t>Ginger beer bottle (letters)</t>
    <phoneticPr fontId="2"/>
  </si>
  <si>
    <t>Stamford</t>
    <phoneticPr fontId="2"/>
  </si>
  <si>
    <t>1920s</t>
    <phoneticPr fontId="2"/>
  </si>
  <si>
    <t>0002</t>
  </si>
  <si>
    <t>Ginger beer bottle (grey)</t>
    <phoneticPr fontId="2"/>
  </si>
  <si>
    <t>Ginger beer bottle (brown)</t>
    <phoneticPr fontId="2"/>
  </si>
  <si>
    <t>Caley</t>
    <phoneticPr fontId="2"/>
  </si>
  <si>
    <t>Hancock saurcer</t>
    <phoneticPr fontId="2"/>
  </si>
  <si>
    <t>Hancock</t>
    <phoneticPr fontId="2"/>
  </si>
  <si>
    <t>1930s</t>
    <phoneticPr fontId="2"/>
  </si>
  <si>
    <t>Small grass bottle</t>
    <phoneticPr fontId="2"/>
  </si>
  <si>
    <t>?</t>
    <phoneticPr fontId="2"/>
  </si>
  <si>
    <t>*11</t>
    <phoneticPr fontId="2"/>
  </si>
  <si>
    <t>Water bottle</t>
    <phoneticPr fontId="2"/>
  </si>
  <si>
    <t>1960s?</t>
    <phoneticPr fontId="2"/>
  </si>
  <si>
    <t>Andiingly</t>
    <phoneticPr fontId="2"/>
  </si>
  <si>
    <t>*2</t>
    <phoneticPr fontId="2"/>
  </si>
  <si>
    <t>Tea cup set (14pcs)</t>
    <phoneticPr fontId="2"/>
  </si>
  <si>
    <t>0004</t>
    <phoneticPr fontId="2"/>
  </si>
  <si>
    <t>*3</t>
    <phoneticPr fontId="2"/>
  </si>
  <si>
    <t>0005</t>
    <phoneticPr fontId="2"/>
  </si>
  <si>
    <t>Hartley pottery bottle</t>
    <phoneticPr fontId="2"/>
  </si>
  <si>
    <t>0006</t>
  </si>
  <si>
    <t>Skey pottery bottle</t>
    <phoneticPr fontId="2"/>
  </si>
  <si>
    <t>*3</t>
  </si>
  <si>
    <t>C1</t>
  </si>
  <si>
    <t>0007</t>
  </si>
  <si>
    <t>Frank cooper pottery bottle</t>
    <phoneticPr fontId="2"/>
  </si>
  <si>
    <t>1930s</t>
  </si>
  <si>
    <t>0008</t>
  </si>
  <si>
    <t>Sainsnbury pottery bottle</t>
    <phoneticPr fontId="2"/>
  </si>
  <si>
    <t>0009</t>
  </si>
  <si>
    <t>Tall pottery bottle</t>
    <phoneticPr fontId="2"/>
  </si>
  <si>
    <t>0010</t>
  </si>
  <si>
    <t>Straight pottery bottle</t>
    <phoneticPr fontId="2"/>
  </si>
  <si>
    <t>0011</t>
  </si>
  <si>
    <t>White pottery bottle</t>
    <phoneticPr fontId="2"/>
  </si>
  <si>
    <t>0012</t>
  </si>
  <si>
    <t>Brown pottery bottle</t>
    <phoneticPr fontId="2"/>
  </si>
  <si>
    <t>0013</t>
  </si>
  <si>
    <t>Dark brown bottle</t>
    <phoneticPr fontId="2"/>
  </si>
  <si>
    <t>0014</t>
  </si>
  <si>
    <t>White small bottle</t>
    <phoneticPr fontId="2"/>
  </si>
  <si>
    <t>0015</t>
  </si>
  <si>
    <t>Brown small bottle</t>
    <phoneticPr fontId="2"/>
  </si>
  <si>
    <t>0016</t>
  </si>
  <si>
    <t>Italian pottery vase</t>
    <phoneticPr fontId="2"/>
  </si>
  <si>
    <t>Italia</t>
    <phoneticPr fontId="2"/>
  </si>
  <si>
    <t>Puglia</t>
    <phoneticPr fontId="2"/>
  </si>
  <si>
    <t>*9</t>
    <phoneticPr fontId="2"/>
  </si>
  <si>
    <t>0017</t>
  </si>
  <si>
    <t>0018</t>
  </si>
  <si>
    <t>Hungary pottery vase</t>
    <phoneticPr fontId="2"/>
  </si>
  <si>
    <t>0019</t>
  </si>
  <si>
    <t>Hungary</t>
    <phoneticPr fontId="2"/>
  </si>
  <si>
    <t>0008</t>
    <phoneticPr fontId="2"/>
  </si>
  <si>
    <t>Moss pottery</t>
    <phoneticPr fontId="2"/>
  </si>
  <si>
    <t>Holland</t>
    <phoneticPr fontId="2"/>
  </si>
  <si>
    <t>Porcelait</t>
    <phoneticPr fontId="2"/>
  </si>
  <si>
    <t>*5</t>
    <phoneticPr fontId="2"/>
  </si>
  <si>
    <t>pottary</t>
    <phoneticPr fontId="2"/>
  </si>
  <si>
    <t>France</t>
    <phoneticPr fontId="2"/>
  </si>
  <si>
    <t>Tea set</t>
    <phoneticPr fontId="2"/>
  </si>
  <si>
    <t>0004-1</t>
    <phoneticPr fontId="2"/>
  </si>
  <si>
    <t>tea jug</t>
    <phoneticPr fontId="2"/>
  </si>
  <si>
    <t>White blue line cup set (8pcs)</t>
    <phoneticPr fontId="2"/>
  </si>
  <si>
    <t>Yellow pot</t>
    <phoneticPr fontId="2"/>
  </si>
  <si>
    <t>ﾙｸｾﾝﾌﾞﾙｸ</t>
    <phoneticPr fontId="2"/>
  </si>
  <si>
    <t>1940s</t>
    <phoneticPr fontId="2"/>
  </si>
  <si>
    <t>*4</t>
    <phoneticPr fontId="2"/>
  </si>
  <si>
    <t>Brown pot</t>
    <phoneticPr fontId="2"/>
  </si>
  <si>
    <t>Brown sugar pot</t>
    <phoneticPr fontId="2"/>
  </si>
  <si>
    <t>Brown milk pot</t>
    <phoneticPr fontId="2"/>
  </si>
  <si>
    <t>*4</t>
  </si>
  <si>
    <t>Small colored pot 1set</t>
    <phoneticPr fontId="2"/>
  </si>
  <si>
    <t>Brown flat saurcer</t>
    <phoneticPr fontId="2"/>
  </si>
  <si>
    <t>Germany</t>
    <phoneticPr fontId="2"/>
  </si>
  <si>
    <t>Picnic basket</t>
    <phoneticPr fontId="2"/>
  </si>
  <si>
    <t>*6</t>
    <phoneticPr fontId="2"/>
  </si>
  <si>
    <t>J1</t>
    <phoneticPr fontId="2"/>
  </si>
  <si>
    <t>Bread case</t>
    <phoneticPr fontId="2"/>
  </si>
  <si>
    <t>Pottery's book</t>
    <phoneticPr fontId="2"/>
  </si>
  <si>
    <t>0003</t>
    <phoneticPr fontId="2"/>
  </si>
  <si>
    <t>Monkendels pouch</t>
    <phoneticPr fontId="2"/>
  </si>
  <si>
    <t>One houdred history</t>
    <phoneticPr fontId="2"/>
  </si>
  <si>
    <t>*7</t>
    <phoneticPr fontId="2"/>
  </si>
  <si>
    <t>jewel box</t>
    <phoneticPr fontId="2"/>
  </si>
  <si>
    <t>Card case</t>
    <phoneticPr fontId="2"/>
  </si>
  <si>
    <t>green bottle and case</t>
    <phoneticPr fontId="2"/>
  </si>
  <si>
    <t>Pie funnel</t>
    <phoneticPr fontId="2"/>
  </si>
  <si>
    <t>With Yhams</t>
    <phoneticPr fontId="2"/>
  </si>
  <si>
    <t>*8</t>
    <phoneticPr fontId="2"/>
  </si>
  <si>
    <t>Cash box</t>
    <phoneticPr fontId="2"/>
  </si>
  <si>
    <t>B2</t>
    <phoneticPr fontId="2"/>
  </si>
  <si>
    <t>Glass bin</t>
    <phoneticPr fontId="2"/>
  </si>
  <si>
    <t>0009</t>
    <phoneticPr fontId="2"/>
  </si>
  <si>
    <t>Cupper Water pot</t>
    <phoneticPr fontId="2"/>
  </si>
  <si>
    <t>Brass box</t>
    <phoneticPr fontId="2"/>
  </si>
  <si>
    <t>C2</t>
    <phoneticPr fontId="2"/>
  </si>
  <si>
    <t>Alminium vase</t>
    <phoneticPr fontId="2"/>
  </si>
  <si>
    <t>0011</t>
    <phoneticPr fontId="2"/>
  </si>
  <si>
    <t>Plate</t>
    <phoneticPr fontId="2"/>
  </si>
  <si>
    <t>買付費用（１）</t>
    <rPh sb="0" eb="2">
      <t>カイツケ</t>
    </rPh>
    <rPh sb="2" eb="4">
      <t>ヒヨウ</t>
    </rPh>
    <phoneticPr fontId="2"/>
  </si>
  <si>
    <t>買付費用（２）</t>
    <rPh sb="0" eb="2">
      <t>カイツケ</t>
    </rPh>
    <rPh sb="2" eb="4">
      <t>ヒヨウ</t>
    </rPh>
    <phoneticPr fontId="2"/>
  </si>
  <si>
    <t>買付費用（３）</t>
    <rPh sb="0" eb="2">
      <t>カイツケ</t>
    </rPh>
    <rPh sb="2" eb="4">
      <t>ヒヨウ</t>
    </rPh>
    <phoneticPr fontId="2"/>
  </si>
  <si>
    <t>買付費用（４）</t>
    <rPh sb="0" eb="2">
      <t>カイツケ</t>
    </rPh>
    <rPh sb="2" eb="4">
      <t>ヒヨウ</t>
    </rPh>
    <phoneticPr fontId="2"/>
  </si>
  <si>
    <t>買付費用（５）</t>
    <rPh sb="0" eb="2">
      <t>カイツケ</t>
    </rPh>
    <rPh sb="2" eb="4">
      <t>ヒヨウ</t>
    </rPh>
    <phoneticPr fontId="2"/>
  </si>
  <si>
    <t>金額（￡、€)</t>
    <rPh sb="0" eb="2">
      <t>キンガク</t>
    </rPh>
    <phoneticPr fontId="2"/>
  </si>
  <si>
    <t>（A)</t>
    <phoneticPr fontId="2"/>
  </si>
  <si>
    <t>（B)</t>
    <phoneticPr fontId="2"/>
  </si>
  <si>
    <t>小計１～４</t>
    <rPh sb="0" eb="2">
      <t>ショウケイ</t>
    </rPh>
    <phoneticPr fontId="2"/>
  </si>
  <si>
    <t>金額（€）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</si>
  <si>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</si>
  <si>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鉢植え用鉢</t>
    <rPh sb="0" eb="2">
      <t>ハチウ</t>
    </rPh>
    <rPh sb="3" eb="4">
      <t>ヨウ</t>
    </rPh>
    <rPh sb="4" eb="5">
      <t>ハチ</t>
    </rPh>
    <phoneticPr fontId="2"/>
  </si>
  <si>
    <t>E3-2</t>
    <phoneticPr fontId="2"/>
  </si>
  <si>
    <t>電車チケット</t>
    <rPh sb="0" eb="2">
      <t>デンシャ</t>
    </rPh>
    <phoneticPr fontId="2"/>
  </si>
  <si>
    <t>E3-３</t>
    <phoneticPr fontId="2"/>
  </si>
  <si>
    <t>E3-４</t>
  </si>
  <si>
    <t>駐車場</t>
    <rPh sb="0" eb="3">
      <t>チュウシャジョウ</t>
    </rPh>
    <phoneticPr fontId="2"/>
  </si>
  <si>
    <t>E3-５</t>
  </si>
  <si>
    <t>E3-６</t>
  </si>
  <si>
    <t>E3-７</t>
  </si>
  <si>
    <t>金額（￡）</t>
    <rPh sb="0" eb="2">
      <t>キンガク</t>
    </rPh>
    <phoneticPr fontId="2"/>
  </si>
  <si>
    <t>E3-8</t>
    <phoneticPr fontId="2"/>
  </si>
  <si>
    <t>E3-9</t>
  </si>
  <si>
    <t>Air一部支払い</t>
    <rPh sb="3" eb="5">
      <t>イチブ</t>
    </rPh>
    <rPh sb="5" eb="7">
      <t>シハラ</t>
    </rPh>
    <phoneticPr fontId="2"/>
  </si>
  <si>
    <t>E3-10</t>
  </si>
  <si>
    <t>ホテル最終日</t>
    <rPh sb="3" eb="6">
      <t>サイシュウビ</t>
    </rPh>
    <phoneticPr fontId="2"/>
  </si>
  <si>
    <t>E3-11</t>
  </si>
  <si>
    <t>洋服サンプル</t>
    <rPh sb="0" eb="2">
      <t>ヨウフク</t>
    </rPh>
    <phoneticPr fontId="2"/>
  </si>
  <si>
    <t>E3-12</t>
  </si>
  <si>
    <t>E3-13</t>
  </si>
  <si>
    <t>Air残金</t>
    <rPh sb="3" eb="5">
      <t>ザンキン</t>
    </rPh>
    <phoneticPr fontId="2"/>
  </si>
  <si>
    <t>その他（オランダ）</t>
    <rPh sb="2" eb="3">
      <t>タ</t>
    </rPh>
    <phoneticPr fontId="2"/>
  </si>
  <si>
    <t>その他（イギリス）</t>
    <rPh sb="2" eb="3">
      <t>タ</t>
    </rPh>
    <phoneticPr fontId="2"/>
  </si>
  <si>
    <t>什器充当</t>
    <rPh sb="0" eb="2">
      <t>ジュウキ</t>
    </rPh>
    <rPh sb="2" eb="4">
      <t>ジュウトウ</t>
    </rPh>
    <phoneticPr fontId="2"/>
  </si>
  <si>
    <t>什器合計</t>
    <rPh sb="0" eb="2">
      <t>ジュウキ</t>
    </rPh>
    <rPh sb="2" eb="4">
      <t>ゴウケイ</t>
    </rPh>
    <phoneticPr fontId="2"/>
  </si>
  <si>
    <t>什器原価</t>
    <rPh sb="0" eb="2">
      <t>ジュウキ</t>
    </rPh>
    <rPh sb="2" eb="4">
      <t>ゲンカ</t>
    </rPh>
    <phoneticPr fontId="2"/>
  </si>
  <si>
    <t>ダメージ</t>
    <phoneticPr fontId="2"/>
  </si>
  <si>
    <t>船便比率→</t>
    <rPh sb="0" eb="2">
      <t>フナビン</t>
    </rPh>
    <rPh sb="2" eb="4">
      <t>ヒリツ</t>
    </rPh>
    <phoneticPr fontId="2"/>
  </si>
  <si>
    <t>Air便比率→</t>
    <rPh sb="3" eb="4">
      <t>ビン</t>
    </rPh>
    <rPh sb="4" eb="6">
      <t>ヒリツ</t>
    </rPh>
    <phoneticPr fontId="2"/>
  </si>
  <si>
    <t>店舗什器　買付費用（１）から</t>
    <rPh sb="0" eb="2">
      <t>テンポ</t>
    </rPh>
    <rPh sb="2" eb="4">
      <t>ジュウキ</t>
    </rPh>
    <rPh sb="5" eb="7">
      <t>カイツケ</t>
    </rPh>
    <rPh sb="7" eb="9">
      <t>ヒヨウ</t>
    </rPh>
    <phoneticPr fontId="2"/>
  </si>
  <si>
    <t>資産</t>
    <rPh sb="0" eb="2">
      <t>シサン</t>
    </rPh>
    <phoneticPr fontId="2"/>
  </si>
  <si>
    <t>ヤマト</t>
    <phoneticPr fontId="2"/>
  </si>
  <si>
    <t>4-1</t>
    <phoneticPr fontId="2"/>
  </si>
  <si>
    <t>4-2</t>
    <phoneticPr fontId="2"/>
  </si>
  <si>
    <t>4-3</t>
    <phoneticPr fontId="2"/>
  </si>
  <si>
    <t>WR-&gt;Ocean</t>
    <phoneticPr fontId="2"/>
  </si>
  <si>
    <t>5-1</t>
    <phoneticPr fontId="2"/>
  </si>
  <si>
    <t>YangMing</t>
    <phoneticPr fontId="2"/>
  </si>
  <si>
    <t>京銀振込コピー</t>
    <rPh sb="0" eb="2">
      <t>キョウギン</t>
    </rPh>
    <rPh sb="2" eb="4">
      <t>フリコミ</t>
    </rPh>
    <phoneticPr fontId="2"/>
  </si>
  <si>
    <t>5-2</t>
    <phoneticPr fontId="2"/>
  </si>
  <si>
    <t>5-3</t>
    <phoneticPr fontId="2"/>
  </si>
  <si>
    <t>5-4</t>
    <phoneticPr fontId="2"/>
  </si>
  <si>
    <t>5-5</t>
    <phoneticPr fontId="2"/>
  </si>
  <si>
    <t>5-6</t>
  </si>
  <si>
    <t>5-7</t>
  </si>
  <si>
    <t>5-8</t>
  </si>
  <si>
    <t>商品</t>
    <rPh sb="0" eb="2">
      <t>ショウヒン</t>
    </rPh>
    <phoneticPr fontId="2"/>
  </si>
  <si>
    <t>什器</t>
    <rPh sb="0" eb="2">
      <t>ジュウキ</t>
    </rPh>
    <phoneticPr fontId="2"/>
  </si>
  <si>
    <t>諸掛り</t>
    <rPh sb="0" eb="2">
      <t>ショガカ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</si>
</sst>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38" fontId="0" fillId="0" borderId="0" xfId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1" fontId="5" fillId="0" borderId="1" xfId="0" applyNumberFormat="1" applyFont="1" applyBorder="1">
      <alignment vertical="center"/>
    </xf>
    <xf numFmtId="1" fontId="0" fillId="0" borderId="0" xfId="0" applyNumberFormat="1">
      <alignment vertical="center"/>
    </xf>
    <xf numFmtId="38" fontId="0" fillId="0" borderId="1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0" fontId="0" fillId="0" borderId="2" xfId="0" applyFill="1" applyBorder="1">
      <alignment vertical="center"/>
    </xf>
    <xf numFmtId="0" fontId="5" fillId="0" borderId="0" xfId="0" applyFont="1" applyFill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30;&#29983;&#36027;&#29992;_201803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gey/Documents/Bogey/Princess%20M%20Classic/1_&#36023;&#20184;&#20986;&#24373;/20170227&#20986;&#30330;/purchasing-list_Holland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買付け品"/>
      <sheetName val="海外費用（オランダ）"/>
      <sheetName val="海外費用（イギリス）"/>
    </sheetNames>
    <sheetDataSet>
      <sheetData sheetId="0" refreshError="1"/>
      <sheetData sheetId="1" refreshError="1"/>
      <sheetData sheetId="2" refreshError="1"/>
      <sheetData sheetId="3">
        <row r="5">
          <cell r="E5">
            <v>32000</v>
          </cell>
        </row>
        <row r="10">
          <cell r="E10">
            <v>36800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ange rate"/>
      <sheetName val="VlistBrocante"/>
      <sheetName val="Oldwood"/>
      <sheetName val="Blooklyn"/>
      <sheetName val="Delft and so on"/>
    </sheetNames>
    <sheetDataSet>
      <sheetData sheetId="0">
        <row r="3">
          <cell r="B3">
            <v>145.75134819997083</v>
          </cell>
        </row>
      </sheetData>
      <sheetData sheetId="1">
        <row r="50">
          <cell r="G50">
            <v>1020259.4373997956</v>
          </cell>
          <cell r="J50">
            <v>2284500</v>
          </cell>
          <cell r="K50">
            <v>1287852.2810085996</v>
          </cell>
        </row>
      </sheetData>
      <sheetData sheetId="2">
        <row r="19">
          <cell r="G19">
            <v>498469.6108439003</v>
          </cell>
          <cell r="J19">
            <v>1232200</v>
          </cell>
          <cell r="K19">
            <v>634036.46698731964</v>
          </cell>
        </row>
      </sheetData>
      <sheetData sheetId="3">
        <row r="9">
          <cell r="G9">
            <v>451829.1794199096</v>
          </cell>
          <cell r="J9">
            <v>945000</v>
          </cell>
          <cell r="K9">
            <v>402804.9846961085</v>
          </cell>
        </row>
      </sheetData>
      <sheetData sheetId="4">
        <row r="18">
          <cell r="J18">
            <v>196000</v>
          </cell>
          <cell r="K18">
            <v>88501.0931351115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6CBB-EB1D-42B2-AF92-9B9F2C8F2995}">
  <dimension ref="B2:K61"/>
  <sheetViews>
    <sheetView tabSelected="1" workbookViewId="0">
      <selection activeCell="D1" sqref="D1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6" customWidth="1"/>
    <col min="5" max="5" width="11.08203125" style="6" customWidth="1"/>
    <col min="6" max="6" width="16.08203125" style="7" customWidth="1"/>
    <col min="7" max="7" width="23" style="8" bestFit="1" customWidth="1"/>
    <col min="8" max="8" width="5.4140625" customWidth="1"/>
    <col min="10" max="10" width="9.1640625" bestFit="1" customWidth="1"/>
  </cols>
  <sheetData>
    <row r="2" spans="2:11" x14ac:dyDescent="0.55000000000000004">
      <c r="B2" s="1" t="s">
        <v>0</v>
      </c>
      <c r="C2" s="1" t="s">
        <v>1</v>
      </c>
      <c r="D2" s="2" t="s">
        <v>2</v>
      </c>
      <c r="E2" s="2" t="s">
        <v>3</v>
      </c>
      <c r="F2" s="3" t="s">
        <v>308</v>
      </c>
      <c r="G2" s="4" t="s">
        <v>4</v>
      </c>
    </row>
    <row r="3" spans="2:11" x14ac:dyDescent="0.55000000000000004">
      <c r="B3" s="1">
        <v>1</v>
      </c>
      <c r="C3" s="1" t="s">
        <v>5</v>
      </c>
      <c r="D3" s="2">
        <v>700460</v>
      </c>
      <c r="E3" s="2"/>
      <c r="F3" s="3"/>
      <c r="G3" s="4"/>
    </row>
    <row r="4" spans="2:11" x14ac:dyDescent="0.55000000000000004">
      <c r="B4" s="1"/>
      <c r="C4" s="1" t="s">
        <v>6</v>
      </c>
      <c r="D4" s="2">
        <v>9230</v>
      </c>
      <c r="E4" s="2"/>
      <c r="F4" s="3"/>
      <c r="G4" s="4" t="s">
        <v>7</v>
      </c>
    </row>
    <row r="5" spans="2:11" x14ac:dyDescent="0.55000000000000004">
      <c r="B5" s="1">
        <v>2</v>
      </c>
      <c r="C5" s="1" t="s">
        <v>8</v>
      </c>
      <c r="D5" s="2"/>
      <c r="E5" s="2"/>
      <c r="F5" s="3"/>
      <c r="G5" s="4"/>
    </row>
    <row r="6" spans="2:11" x14ac:dyDescent="0.55000000000000004">
      <c r="B6" s="1">
        <v>3</v>
      </c>
      <c r="C6" s="1" t="s">
        <v>9</v>
      </c>
      <c r="D6" s="2"/>
      <c r="E6" s="2"/>
      <c r="F6" s="3"/>
      <c r="G6" s="4"/>
    </row>
    <row r="7" spans="2:11" x14ac:dyDescent="0.55000000000000004">
      <c r="B7" s="1">
        <v>4</v>
      </c>
      <c r="C7" s="1"/>
      <c r="D7" s="2"/>
      <c r="E7" s="2"/>
      <c r="F7" s="3"/>
      <c r="G7" s="4"/>
    </row>
    <row r="8" spans="2:11" x14ac:dyDescent="0.55000000000000004">
      <c r="B8" s="1">
        <v>5</v>
      </c>
      <c r="C8" s="1" t="s">
        <v>10</v>
      </c>
      <c r="D8" s="2">
        <v>1000</v>
      </c>
      <c r="E8" s="2"/>
      <c r="F8" s="3"/>
      <c r="G8" s="4"/>
      <c r="H8" t="s">
        <v>11</v>
      </c>
    </row>
    <row r="9" spans="2:11" x14ac:dyDescent="0.55000000000000004">
      <c r="B9" s="1">
        <v>6</v>
      </c>
      <c r="C9" s="1"/>
      <c r="D9" s="2"/>
      <c r="E9" s="2"/>
      <c r="F9" s="3"/>
      <c r="G9" s="4"/>
    </row>
    <row r="10" spans="2:11" x14ac:dyDescent="0.55000000000000004">
      <c r="B10" s="1">
        <v>14</v>
      </c>
      <c r="C10" s="1" t="s">
        <v>12</v>
      </c>
      <c r="D10" s="2"/>
      <c r="E10" s="2"/>
      <c r="F10" s="3"/>
      <c r="G10" s="4"/>
    </row>
    <row r="11" spans="2:11" x14ac:dyDescent="0.55000000000000004">
      <c r="B11" s="1"/>
      <c r="C11" s="1" t="s">
        <v>13</v>
      </c>
      <c r="D11" s="2"/>
      <c r="E11" s="2"/>
      <c r="F11" s="3"/>
      <c r="G11" s="4"/>
    </row>
    <row r="12" spans="2:11" x14ac:dyDescent="0.55000000000000004">
      <c r="B12" s="1"/>
      <c r="C12" s="1" t="s">
        <v>14</v>
      </c>
      <c r="D12" s="2"/>
      <c r="E12" s="2"/>
      <c r="F12" s="3"/>
      <c r="G12" s="4"/>
    </row>
    <row r="13" spans="2:11" x14ac:dyDescent="0.55000000000000004">
      <c r="B13" s="1">
        <v>7</v>
      </c>
      <c r="C13" s="1"/>
      <c r="D13" s="2"/>
      <c r="E13" s="2"/>
      <c r="F13" s="3"/>
      <c r="G13" s="4"/>
    </row>
    <row r="14" spans="2:11" x14ac:dyDescent="0.55000000000000004">
      <c r="B14" s="1">
        <v>8</v>
      </c>
      <c r="C14" s="1" t="s">
        <v>15</v>
      </c>
      <c r="D14" s="2">
        <f>'[1]海外費用（イギリス）'!E5</f>
        <v>32000</v>
      </c>
      <c r="E14" s="2"/>
      <c r="F14" s="3"/>
      <c r="G14" s="5">
        <f>SUM(D14:D18)</f>
        <v>163800</v>
      </c>
      <c r="H14" t="s">
        <v>309</v>
      </c>
    </row>
    <row r="15" spans="2:11" x14ac:dyDescent="0.55000000000000004">
      <c r="B15" s="1">
        <v>9</v>
      </c>
      <c r="C15" s="1" t="s">
        <v>16</v>
      </c>
      <c r="D15" s="2">
        <f>'[1]海外費用（イギリス）'!E10</f>
        <v>36800</v>
      </c>
      <c r="E15" s="2"/>
      <c r="F15" s="3"/>
      <c r="G15" s="4"/>
      <c r="I15" t="s">
        <v>344</v>
      </c>
      <c r="J15" s="24">
        <v>43192</v>
      </c>
      <c r="K15" s="25" t="s">
        <v>345</v>
      </c>
    </row>
    <row r="16" spans="2:11" x14ac:dyDescent="0.55000000000000004">
      <c r="B16" s="1">
        <v>10</v>
      </c>
      <c r="C16" s="1" t="s">
        <v>17</v>
      </c>
      <c r="D16" s="2">
        <v>68000</v>
      </c>
      <c r="E16" s="2"/>
      <c r="F16" s="3"/>
      <c r="G16" s="4"/>
      <c r="K16" s="26" t="s">
        <v>346</v>
      </c>
    </row>
    <row r="17" spans="2:11" x14ac:dyDescent="0.55000000000000004">
      <c r="B17" s="1"/>
      <c r="C17" s="1" t="s">
        <v>18</v>
      </c>
      <c r="D17" s="2">
        <v>5100</v>
      </c>
      <c r="E17" s="2"/>
      <c r="F17" s="3"/>
      <c r="G17" s="4"/>
      <c r="K17" s="25" t="s">
        <v>347</v>
      </c>
    </row>
    <row r="18" spans="2:11" x14ac:dyDescent="0.55000000000000004">
      <c r="B18" s="1"/>
      <c r="C18" s="1" t="s">
        <v>19</v>
      </c>
      <c r="D18" s="2">
        <v>21900</v>
      </c>
      <c r="E18" s="2"/>
      <c r="F18" s="3"/>
      <c r="G18" s="4"/>
    </row>
    <row r="19" spans="2:11" x14ac:dyDescent="0.55000000000000004">
      <c r="B19" s="1"/>
      <c r="C19" s="1"/>
      <c r="D19" s="2"/>
      <c r="E19" s="2"/>
      <c r="F19" s="3" t="s">
        <v>341</v>
      </c>
      <c r="G19" s="4">
        <f>G14/D25</f>
        <v>1.4459745762711864</v>
      </c>
    </row>
    <row r="20" spans="2:11" x14ac:dyDescent="0.55000000000000004">
      <c r="B20" s="1"/>
      <c r="C20" s="1" t="s">
        <v>303</v>
      </c>
      <c r="D20" s="2">
        <f>'(1)VlistBrocante'!G50</f>
        <v>1020259.4373997956</v>
      </c>
      <c r="E20" s="2"/>
      <c r="F20" s="3"/>
      <c r="H20" t="s">
        <v>310</v>
      </c>
    </row>
    <row r="21" spans="2:11" x14ac:dyDescent="0.55000000000000004">
      <c r="B21" s="1"/>
      <c r="C21" s="1" t="s">
        <v>304</v>
      </c>
      <c r="D21" s="2">
        <f>'(2)Oldwood'!G19</f>
        <v>498469.6108439003</v>
      </c>
      <c r="E21" s="2"/>
      <c r="F21" s="3"/>
      <c r="G21" s="4"/>
      <c r="H21" t="s">
        <v>310</v>
      </c>
    </row>
    <row r="22" spans="2:11" x14ac:dyDescent="0.55000000000000004">
      <c r="B22" s="1"/>
      <c r="C22" s="1" t="s">
        <v>305</v>
      </c>
      <c r="D22" s="2">
        <f>'(3)Blooklyn'!G9</f>
        <v>451829.1794199096</v>
      </c>
      <c r="E22" s="2"/>
      <c r="F22" s="3"/>
      <c r="G22" s="4"/>
      <c r="H22" t="s">
        <v>310</v>
      </c>
    </row>
    <row r="23" spans="2:11" x14ac:dyDescent="0.55000000000000004">
      <c r="B23" s="1"/>
      <c r="C23" s="1" t="s">
        <v>306</v>
      </c>
      <c r="D23" s="2">
        <f>'(4)Delft and so on'!G18</f>
        <v>114385.65806733711</v>
      </c>
      <c r="E23" s="2"/>
      <c r="F23" s="3"/>
      <c r="G23" s="4"/>
      <c r="H23" t="s">
        <v>310</v>
      </c>
    </row>
    <row r="24" spans="2:11" x14ac:dyDescent="0.55000000000000004">
      <c r="B24" s="1"/>
      <c r="C24" s="1"/>
      <c r="D24" s="2"/>
      <c r="E24" s="2">
        <f>SUM(D20:D23)</f>
        <v>2084943.8857309425</v>
      </c>
      <c r="F24" s="3"/>
      <c r="G24" s="4" t="s">
        <v>311</v>
      </c>
    </row>
    <row r="25" spans="2:11" x14ac:dyDescent="0.55000000000000004">
      <c r="B25" s="1"/>
      <c r="C25" s="1" t="s">
        <v>307</v>
      </c>
      <c r="D25" s="2">
        <f>'(5)England'!H70</f>
        <v>113280</v>
      </c>
      <c r="E25" s="2"/>
      <c r="F25" s="3"/>
      <c r="G25" s="4"/>
      <c r="H25" t="s">
        <v>309</v>
      </c>
    </row>
    <row r="26" spans="2:11" x14ac:dyDescent="0.55000000000000004">
      <c r="B26" s="1"/>
      <c r="C26" s="1" t="s">
        <v>334</v>
      </c>
      <c r="D26" s="2">
        <f>F26*'ER（€）'!B3</f>
        <v>38422.970412476316</v>
      </c>
      <c r="E26" s="2"/>
      <c r="F26" s="3">
        <f>'その他（オ）'!D10</f>
        <v>263.62</v>
      </c>
      <c r="G26" s="4"/>
    </row>
    <row r="27" spans="2:11" x14ac:dyDescent="0.55000000000000004">
      <c r="B27" s="1"/>
      <c r="C27" s="1" t="s">
        <v>335</v>
      </c>
      <c r="D27" s="2">
        <f>F27*'E R (￡)'!B3</f>
        <v>136232</v>
      </c>
      <c r="E27" s="2"/>
      <c r="F27" s="3">
        <f>'その他（イ）'!D12</f>
        <v>851.45</v>
      </c>
      <c r="G27" s="4"/>
    </row>
    <row r="28" spans="2:11" x14ac:dyDescent="0.55000000000000004">
      <c r="B28" s="1"/>
      <c r="C28" s="1"/>
      <c r="D28" s="2"/>
      <c r="E28" s="2"/>
      <c r="F28" s="3" t="s">
        <v>340</v>
      </c>
      <c r="G28" s="4">
        <f>G29/E24</f>
        <v>0.19339753110843919</v>
      </c>
    </row>
    <row r="29" spans="2:11" x14ac:dyDescent="0.55000000000000004">
      <c r="B29" s="1">
        <v>11</v>
      </c>
      <c r="C29" s="1" t="s">
        <v>21</v>
      </c>
      <c r="D29" s="2">
        <v>134653</v>
      </c>
      <c r="E29" s="2"/>
      <c r="F29" s="3"/>
      <c r="G29" s="5">
        <f>SUM(D29:D34)</f>
        <v>403223</v>
      </c>
      <c r="H29" t="s">
        <v>310</v>
      </c>
      <c r="I29" t="s">
        <v>348</v>
      </c>
      <c r="K29" s="25" t="s">
        <v>349</v>
      </c>
    </row>
    <row r="30" spans="2:11" x14ac:dyDescent="0.55000000000000004">
      <c r="B30" s="1">
        <v>12</v>
      </c>
      <c r="C30" s="1" t="s">
        <v>22</v>
      </c>
      <c r="D30" s="2">
        <v>35950</v>
      </c>
      <c r="E30" s="2"/>
      <c r="F30" s="3"/>
      <c r="G30" s="4"/>
      <c r="I30" t="s">
        <v>350</v>
      </c>
      <c r="J30" t="s">
        <v>351</v>
      </c>
      <c r="K30" s="25" t="s">
        <v>352</v>
      </c>
    </row>
    <row r="31" spans="2:11" x14ac:dyDescent="0.55000000000000004">
      <c r="B31" s="1"/>
      <c r="C31" s="1" t="s">
        <v>18</v>
      </c>
      <c r="D31" s="2">
        <v>11300</v>
      </c>
      <c r="E31" s="2"/>
      <c r="F31" s="3"/>
      <c r="G31" s="4"/>
      <c r="K31" s="25" t="s">
        <v>353</v>
      </c>
    </row>
    <row r="32" spans="2:11" x14ac:dyDescent="0.55000000000000004">
      <c r="B32" s="1"/>
      <c r="C32" s="1" t="s">
        <v>19</v>
      </c>
      <c r="D32" s="2">
        <v>158000</v>
      </c>
      <c r="E32" s="2"/>
      <c r="F32" s="3"/>
      <c r="G32" s="4"/>
      <c r="K32" s="25" t="s">
        <v>354</v>
      </c>
    </row>
    <row r="33" spans="2:11" x14ac:dyDescent="0.55000000000000004">
      <c r="B33" s="1"/>
      <c r="C33" s="1" t="s">
        <v>23</v>
      </c>
      <c r="D33" s="2">
        <v>20000</v>
      </c>
      <c r="E33" s="2"/>
      <c r="F33" s="3"/>
      <c r="G33" s="4"/>
      <c r="K33" s="25" t="s">
        <v>355</v>
      </c>
    </row>
    <row r="34" spans="2:11" x14ac:dyDescent="0.55000000000000004">
      <c r="B34" s="1">
        <v>13</v>
      </c>
      <c r="C34" s="1" t="s">
        <v>24</v>
      </c>
      <c r="D34" s="2">
        <v>43320</v>
      </c>
      <c r="E34" s="2"/>
      <c r="F34" s="3"/>
      <c r="G34" s="5"/>
      <c r="K34" s="25" t="s">
        <v>356</v>
      </c>
    </row>
    <row r="35" spans="2:11" x14ac:dyDescent="0.55000000000000004">
      <c r="B35" s="1"/>
      <c r="C35" s="1"/>
      <c r="D35" s="2">
        <v>91800</v>
      </c>
      <c r="E35" s="2"/>
      <c r="F35" s="3"/>
      <c r="G35" s="5"/>
      <c r="K35" s="25" t="s">
        <v>357</v>
      </c>
    </row>
    <row r="36" spans="2:11" x14ac:dyDescent="0.55000000000000004">
      <c r="B36" s="1"/>
      <c r="C36" s="1"/>
      <c r="D36" s="2">
        <v>86400</v>
      </c>
      <c r="E36" s="2"/>
      <c r="F36" s="3"/>
      <c r="G36" s="5"/>
      <c r="K36" s="25" t="s">
        <v>358</v>
      </c>
    </row>
    <row r="37" spans="2:11" x14ac:dyDescent="0.55000000000000004">
      <c r="B37" s="1"/>
      <c r="C37" s="1"/>
      <c r="D37" s="2"/>
      <c r="E37" s="2"/>
      <c r="F37" s="3"/>
      <c r="G37" s="4"/>
    </row>
    <row r="38" spans="2:11" x14ac:dyDescent="0.55000000000000004">
      <c r="B38" s="1">
        <v>13</v>
      </c>
      <c r="C38" s="1"/>
      <c r="D38" s="2"/>
      <c r="E38" s="2"/>
      <c r="F38" s="3"/>
      <c r="G38" s="4"/>
      <c r="J38" s="21"/>
    </row>
    <row r="39" spans="2:11" x14ac:dyDescent="0.55000000000000004">
      <c r="B39" s="1"/>
      <c r="C39" s="1"/>
      <c r="D39" s="2"/>
      <c r="E39" s="2"/>
      <c r="F39" s="3"/>
      <c r="G39" s="4"/>
      <c r="I39" t="s">
        <v>359</v>
      </c>
      <c r="J39" s="21">
        <f>SUM(D20:D25)-J40</f>
        <v>1824007.2992275176</v>
      </c>
    </row>
    <row r="40" spans="2:11" x14ac:dyDescent="0.55000000000000004">
      <c r="B40" s="1"/>
      <c r="C40" s="1"/>
      <c r="D40" s="2"/>
      <c r="E40" s="2"/>
      <c r="F40" s="3"/>
      <c r="G40" s="4"/>
      <c r="I40" t="s">
        <v>360</v>
      </c>
      <c r="J40" s="21">
        <f>'(1)VlistBrocante'!N50</f>
        <v>374216.58650342521</v>
      </c>
    </row>
    <row r="41" spans="2:11" x14ac:dyDescent="0.55000000000000004">
      <c r="B41" s="1">
        <v>15</v>
      </c>
      <c r="C41" s="1"/>
      <c r="D41" s="2"/>
      <c r="E41" s="2"/>
      <c r="F41" s="3"/>
      <c r="G41" s="2"/>
      <c r="I41" t="s">
        <v>361</v>
      </c>
      <c r="J41" s="21">
        <f>SUM(D14:D36)-J39-J40</f>
        <v>919877.97041247645</v>
      </c>
    </row>
    <row r="42" spans="2:11" x14ac:dyDescent="0.55000000000000004">
      <c r="B42" s="1">
        <v>16</v>
      </c>
      <c r="C42" s="1"/>
      <c r="D42" s="2"/>
      <c r="E42" s="2"/>
      <c r="F42" s="3"/>
      <c r="G42" s="2"/>
    </row>
    <row r="43" spans="2:11" x14ac:dyDescent="0.55000000000000004">
      <c r="B43" s="1">
        <v>17</v>
      </c>
      <c r="C43" s="1"/>
      <c r="D43" s="2"/>
      <c r="E43" s="2"/>
      <c r="F43" s="3"/>
      <c r="G43" s="2"/>
    </row>
    <row r="44" spans="2:11" x14ac:dyDescent="0.55000000000000004">
      <c r="B44" s="1">
        <v>18</v>
      </c>
      <c r="C44" s="1"/>
      <c r="D44" s="2"/>
      <c r="E44" s="2"/>
      <c r="F44" s="3"/>
      <c r="G44" s="2"/>
    </row>
    <row r="45" spans="2:11" x14ac:dyDescent="0.55000000000000004">
      <c r="B45" s="1">
        <v>19</v>
      </c>
      <c r="C45" s="1"/>
      <c r="D45" s="2"/>
      <c r="E45" s="2"/>
      <c r="F45" s="3"/>
      <c r="G45" s="2"/>
    </row>
    <row r="46" spans="2:11" x14ac:dyDescent="0.55000000000000004">
      <c r="B46" s="1"/>
      <c r="C46" s="1"/>
      <c r="D46" s="2"/>
      <c r="E46" s="2"/>
      <c r="F46" s="3"/>
      <c r="G46" s="2"/>
    </row>
    <row r="47" spans="2:11" x14ac:dyDescent="0.55000000000000004">
      <c r="B47" s="1"/>
      <c r="C47" s="1"/>
      <c r="D47" s="2"/>
      <c r="E47" s="2"/>
      <c r="F47" s="3"/>
      <c r="G47" s="2"/>
    </row>
    <row r="48" spans="2:11" x14ac:dyDescent="0.55000000000000004">
      <c r="B48" s="1"/>
      <c r="C48" s="1"/>
      <c r="D48" s="2"/>
      <c r="E48" s="2"/>
      <c r="F48" s="3"/>
      <c r="G48" s="2"/>
    </row>
    <row r="49" spans="2:8" x14ac:dyDescent="0.55000000000000004">
      <c r="B49" s="1">
        <v>20</v>
      </c>
      <c r="C49" s="1"/>
      <c r="D49" s="2"/>
      <c r="E49" s="2"/>
      <c r="F49" s="3"/>
      <c r="G49" s="2" t="s">
        <v>25</v>
      </c>
    </row>
    <row r="50" spans="2:8" x14ac:dyDescent="0.55000000000000004">
      <c r="B50" s="1"/>
      <c r="C50" s="1" t="s">
        <v>26</v>
      </c>
      <c r="D50" s="2">
        <f>SUM(D3:D49)</f>
        <v>3828791.8561434192</v>
      </c>
      <c r="E50" s="2"/>
      <c r="F50" s="3"/>
      <c r="G50" s="4"/>
    </row>
    <row r="53" spans="2:8" x14ac:dyDescent="0.55000000000000004">
      <c r="B53" s="1"/>
      <c r="C53" s="1" t="s">
        <v>343</v>
      </c>
      <c r="D53" s="2">
        <v>400000</v>
      </c>
      <c r="E53" s="2"/>
      <c r="F53" s="3"/>
      <c r="G53" s="2" t="s">
        <v>27</v>
      </c>
    </row>
    <row r="54" spans="2:8" x14ac:dyDescent="0.55000000000000004">
      <c r="B54" s="1"/>
      <c r="C54" s="1"/>
      <c r="D54" s="2">
        <v>2700000</v>
      </c>
      <c r="E54" s="2"/>
      <c r="F54" s="3"/>
      <c r="G54" s="2" t="s">
        <v>28</v>
      </c>
    </row>
    <row r="55" spans="2:8" x14ac:dyDescent="0.55000000000000004">
      <c r="B55" s="1"/>
      <c r="C55" s="1"/>
      <c r="D55" s="2"/>
      <c r="E55" s="2"/>
      <c r="F55" s="3"/>
      <c r="G55" s="2" t="s">
        <v>29</v>
      </c>
    </row>
    <row r="56" spans="2:8" x14ac:dyDescent="0.55000000000000004">
      <c r="B56" s="1"/>
      <c r="C56" s="1"/>
      <c r="D56" s="2">
        <f>'(1)VlistBrocante'!N50</f>
        <v>374216.58650342521</v>
      </c>
      <c r="E56" s="2"/>
      <c r="F56" s="3"/>
      <c r="G56" s="2" t="s">
        <v>342</v>
      </c>
    </row>
    <row r="57" spans="2:8" x14ac:dyDescent="0.55000000000000004">
      <c r="B57" s="1"/>
      <c r="C57" s="1" t="s">
        <v>26</v>
      </c>
      <c r="D57" s="2">
        <f>SUM(D53:D56)</f>
        <v>3474216.5865034251</v>
      </c>
      <c r="E57" s="2"/>
      <c r="F57" s="3"/>
      <c r="G57" s="4"/>
    </row>
    <row r="59" spans="2:8" s="7" customFormat="1" x14ac:dyDescent="0.55000000000000004">
      <c r="B59"/>
      <c r="C59" t="s">
        <v>30</v>
      </c>
      <c r="D59" s="6">
        <v>200000</v>
      </c>
      <c r="E59" s="6" t="s">
        <v>31</v>
      </c>
      <c r="G59" s="8"/>
      <c r="H59"/>
    </row>
    <row r="60" spans="2:8" s="7" customFormat="1" x14ac:dyDescent="0.55000000000000004">
      <c r="B60"/>
      <c r="C60"/>
      <c r="D60" s="7">
        <v>1191.4100000000001</v>
      </c>
      <c r="E60" s="6" t="s">
        <v>32</v>
      </c>
      <c r="G60" s="8"/>
      <c r="H60"/>
    </row>
    <row r="61" spans="2:8" s="7" customFormat="1" x14ac:dyDescent="0.55000000000000004">
      <c r="B61"/>
      <c r="C61"/>
      <c r="D61" s="6">
        <f>D59/D60</f>
        <v>167.86832408658648</v>
      </c>
      <c r="E61" s="6" t="s">
        <v>33</v>
      </c>
      <c r="G61" s="8"/>
      <c r="H6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E807-2CAB-4896-A667-F76F2B6C4F10}">
  <dimension ref="B2:E3"/>
  <sheetViews>
    <sheetView workbookViewId="0">
      <selection activeCell="E4" sqref="E4"/>
    </sheetView>
  </sheetViews>
  <sheetFormatPr defaultRowHeight="18" x14ac:dyDescent="0.55000000000000004"/>
  <sheetData>
    <row r="2" spans="2:5" x14ac:dyDescent="0.55000000000000004">
      <c r="B2" t="s">
        <v>151</v>
      </c>
      <c r="D2" t="s">
        <v>152</v>
      </c>
      <c r="E2" t="s">
        <v>153</v>
      </c>
    </row>
    <row r="3" spans="2:5" x14ac:dyDescent="0.55000000000000004">
      <c r="B3">
        <f>D3/E3</f>
        <v>160</v>
      </c>
      <c r="D3">
        <v>100000</v>
      </c>
      <c r="E3">
        <v>625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C42DA-1D4B-4690-8CE8-C1C654D94BE6}">
  <dimension ref="B1:AC50"/>
  <sheetViews>
    <sheetView workbookViewId="0">
      <pane xSplit="3" ySplit="2" topLeftCell="G47" activePane="bottomRight" state="frozen"/>
      <selection pane="topRight" activeCell="D1" sqref="D1"/>
      <selection pane="bottomLeft" activeCell="A3" sqref="A3"/>
      <selection pane="bottomRight" activeCell="G50" sqref="G50"/>
    </sheetView>
  </sheetViews>
  <sheetFormatPr defaultRowHeight="18" x14ac:dyDescent="0.55000000000000004"/>
  <cols>
    <col min="1" max="1" width="1.5" customWidth="1"/>
    <col min="2" max="2" width="7.6640625" customWidth="1"/>
    <col min="3" max="3" width="22.5" bestFit="1" customWidth="1"/>
    <col min="7" max="11" width="9" customWidth="1"/>
    <col min="12" max="12" width="2.33203125" customWidth="1"/>
    <col min="13" max="13" width="9" customWidth="1"/>
    <col min="14" max="16" width="12.1640625" customWidth="1"/>
    <col min="17" max="29" width="6.1640625" customWidth="1"/>
  </cols>
  <sheetData>
    <row r="1" spans="2:29" s="9" customFormat="1" ht="36" x14ac:dyDescent="0.55000000000000004">
      <c r="G1" s="10">
        <f>'[2]Exchange rate'!B3</f>
        <v>145.75134819997083</v>
      </c>
      <c r="H1" s="10">
        <v>0.3</v>
      </c>
      <c r="I1" s="10"/>
      <c r="J1" s="10"/>
      <c r="K1" s="10"/>
      <c r="Q1" s="9" t="s">
        <v>34</v>
      </c>
      <c r="R1" s="9" t="s">
        <v>35</v>
      </c>
      <c r="S1" s="9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AC1" s="9" t="s">
        <v>43</v>
      </c>
    </row>
    <row r="2" spans="2:29" x14ac:dyDescent="0.55000000000000004">
      <c r="B2" s="1" t="s">
        <v>44</v>
      </c>
      <c r="C2" s="1" t="s">
        <v>45</v>
      </c>
      <c r="D2" s="11" t="s">
        <v>46</v>
      </c>
      <c r="E2" s="1" t="s">
        <v>47</v>
      </c>
      <c r="F2" s="1" t="s">
        <v>48</v>
      </c>
      <c r="G2" s="12" t="s">
        <v>49</v>
      </c>
      <c r="H2" s="13" t="s">
        <v>50</v>
      </c>
      <c r="I2" s="13" t="s">
        <v>51</v>
      </c>
      <c r="J2" s="13" t="s">
        <v>52</v>
      </c>
      <c r="K2" s="13" t="s">
        <v>53</v>
      </c>
      <c r="M2" s="23" t="s">
        <v>336</v>
      </c>
      <c r="N2" s="23" t="s">
        <v>338</v>
      </c>
      <c r="O2" s="23" t="s">
        <v>339</v>
      </c>
    </row>
    <row r="3" spans="2:29" x14ac:dyDescent="0.55000000000000004">
      <c r="B3" s="1">
        <v>1048</v>
      </c>
      <c r="C3" s="1" t="s">
        <v>54</v>
      </c>
      <c r="D3" s="1">
        <v>60</v>
      </c>
      <c r="E3" s="1">
        <v>60</v>
      </c>
      <c r="F3" s="1">
        <v>1</v>
      </c>
      <c r="G3" s="2">
        <f t="shared" ref="G3:G49" si="0">D3*G$1</f>
        <v>8745.0808919982501</v>
      </c>
      <c r="H3" s="14">
        <f>G3*H$1</f>
        <v>2623.524267599475</v>
      </c>
      <c r="I3" s="14">
        <f>G3+H3</f>
        <v>11368.605159597726</v>
      </c>
      <c r="J3" s="14">
        <v>28000</v>
      </c>
      <c r="K3" s="14">
        <f>IF(J3="","",J3-I3)</f>
        <v>16631.394840402274</v>
      </c>
      <c r="S3">
        <f>$F3</f>
        <v>1</v>
      </c>
    </row>
    <row r="4" spans="2:29" x14ac:dyDescent="0.55000000000000004">
      <c r="B4" s="1">
        <v>1049</v>
      </c>
      <c r="C4" s="1" t="s">
        <v>56</v>
      </c>
      <c r="D4" s="1">
        <v>180</v>
      </c>
      <c r="E4" s="1">
        <v>180</v>
      </c>
      <c r="F4" s="1">
        <v>1</v>
      </c>
      <c r="G4" s="2">
        <f t="shared" si="0"/>
        <v>26235.242675994748</v>
      </c>
      <c r="H4" s="14">
        <f t="shared" ref="H4:H49" si="1">G4*H$1</f>
        <v>7870.5728027984242</v>
      </c>
      <c r="I4" s="14">
        <f t="shared" ref="I4:I49" si="2">G4+H4</f>
        <v>34105.815478793171</v>
      </c>
      <c r="J4" s="14"/>
      <c r="K4" s="14"/>
      <c r="M4" t="s">
        <v>55</v>
      </c>
      <c r="N4" s="21">
        <f>I4</f>
        <v>34105.815478793171</v>
      </c>
      <c r="O4" s="21"/>
      <c r="P4" s="21"/>
      <c r="S4">
        <f>$F4</f>
        <v>1</v>
      </c>
    </row>
    <row r="5" spans="2:29" x14ac:dyDescent="0.55000000000000004">
      <c r="B5" s="1">
        <v>1050</v>
      </c>
      <c r="C5" s="1" t="s">
        <v>57</v>
      </c>
      <c r="D5" s="1">
        <v>475</v>
      </c>
      <c r="E5" s="1">
        <v>475</v>
      </c>
      <c r="F5" s="1">
        <v>1</v>
      </c>
      <c r="G5" s="2">
        <f t="shared" si="0"/>
        <v>69231.890394986141</v>
      </c>
      <c r="H5" s="14">
        <f t="shared" si="1"/>
        <v>20769.567118495841</v>
      </c>
      <c r="I5" s="14">
        <f t="shared" si="2"/>
        <v>90001.45751348199</v>
      </c>
      <c r="J5" s="14">
        <v>220000</v>
      </c>
      <c r="K5" s="14">
        <f t="shared" ref="K4:K49" si="3">IF(J5="","",J5-I5)</f>
        <v>129998.54248651801</v>
      </c>
      <c r="O5">
        <v>-110000</v>
      </c>
      <c r="S5">
        <f>$F5</f>
        <v>1</v>
      </c>
    </row>
    <row r="6" spans="2:29" x14ac:dyDescent="0.55000000000000004">
      <c r="B6" s="1">
        <v>1051</v>
      </c>
      <c r="C6" s="1" t="s">
        <v>58</v>
      </c>
      <c r="D6" s="1">
        <v>35</v>
      </c>
      <c r="E6" s="1">
        <v>35</v>
      </c>
      <c r="F6" s="1">
        <v>1</v>
      </c>
      <c r="G6" s="2">
        <f t="shared" si="0"/>
        <v>5101.2971869989797</v>
      </c>
      <c r="H6" s="14">
        <f t="shared" si="1"/>
        <v>1530.3891560996938</v>
      </c>
      <c r="I6" s="14">
        <f t="shared" si="2"/>
        <v>6631.6863430986732</v>
      </c>
      <c r="J6" s="14">
        <v>15000</v>
      </c>
      <c r="K6" s="14">
        <f t="shared" si="3"/>
        <v>8368.3136569013259</v>
      </c>
      <c r="R6">
        <f>$F6</f>
        <v>1</v>
      </c>
    </row>
    <row r="7" spans="2:29" x14ac:dyDescent="0.55000000000000004">
      <c r="B7" s="1">
        <v>1052</v>
      </c>
      <c r="C7" s="1" t="s">
        <v>59</v>
      </c>
      <c r="D7" s="1">
        <v>175</v>
      </c>
      <c r="E7" s="1">
        <v>175</v>
      </c>
      <c r="F7" s="1">
        <v>1</v>
      </c>
      <c r="G7" s="2">
        <f t="shared" si="0"/>
        <v>25506.485934994897</v>
      </c>
      <c r="H7" s="14">
        <f t="shared" si="1"/>
        <v>7651.9457804984686</v>
      </c>
      <c r="I7" s="14">
        <f t="shared" si="2"/>
        <v>33158.431715493367</v>
      </c>
      <c r="J7" s="14">
        <v>72000</v>
      </c>
      <c r="K7" s="14">
        <f t="shared" si="3"/>
        <v>38841.568284506633</v>
      </c>
      <c r="O7">
        <v>-50000</v>
      </c>
      <c r="S7">
        <f>$F7</f>
        <v>1</v>
      </c>
    </row>
    <row r="8" spans="2:29" x14ac:dyDescent="0.55000000000000004">
      <c r="B8" s="1">
        <v>1053</v>
      </c>
      <c r="C8" s="1" t="s">
        <v>60</v>
      </c>
      <c r="D8" s="1">
        <v>180</v>
      </c>
      <c r="E8" s="1">
        <v>180</v>
      </c>
      <c r="F8" s="1">
        <v>1</v>
      </c>
      <c r="G8" s="2">
        <f t="shared" si="0"/>
        <v>26235.242675994748</v>
      </c>
      <c r="H8" s="14">
        <f t="shared" si="1"/>
        <v>7870.5728027984242</v>
      </c>
      <c r="I8" s="14">
        <f t="shared" si="2"/>
        <v>34105.815478793171</v>
      </c>
      <c r="J8" s="14">
        <v>85000</v>
      </c>
      <c r="K8" s="14">
        <f t="shared" si="3"/>
        <v>50894.184521206829</v>
      </c>
      <c r="S8">
        <f>$F8</f>
        <v>1</v>
      </c>
    </row>
    <row r="9" spans="2:29" x14ac:dyDescent="0.55000000000000004">
      <c r="B9" s="1">
        <v>1054</v>
      </c>
      <c r="C9" s="1" t="s">
        <v>61</v>
      </c>
      <c r="D9" s="1">
        <v>225</v>
      </c>
      <c r="E9" s="1">
        <v>225</v>
      </c>
      <c r="F9" s="1">
        <v>1</v>
      </c>
      <c r="G9" s="2">
        <f t="shared" si="0"/>
        <v>32794.053344993437</v>
      </c>
      <c r="H9" s="14">
        <f t="shared" si="1"/>
        <v>9838.2160034980316</v>
      </c>
      <c r="I9" s="14">
        <f t="shared" si="2"/>
        <v>42632.269348491471</v>
      </c>
      <c r="J9" s="14"/>
      <c r="K9" s="14"/>
      <c r="M9" t="s">
        <v>55</v>
      </c>
      <c r="N9" s="21">
        <f>I9</f>
        <v>42632.269348491471</v>
      </c>
      <c r="O9" s="21"/>
      <c r="P9" s="21"/>
      <c r="Q9">
        <f t="shared" ref="Q9:Q14" si="4">$F9</f>
        <v>1</v>
      </c>
    </row>
    <row r="10" spans="2:29" x14ac:dyDescent="0.55000000000000004">
      <c r="B10" s="15" t="s">
        <v>62</v>
      </c>
      <c r="C10" s="1" t="s">
        <v>63</v>
      </c>
      <c r="D10" s="1">
        <v>150</v>
      </c>
      <c r="E10" s="1">
        <v>150</v>
      </c>
      <c r="F10" s="1">
        <v>1</v>
      </c>
      <c r="G10" s="2">
        <f t="shared" si="0"/>
        <v>21862.702229995626</v>
      </c>
      <c r="H10" s="14">
        <f t="shared" si="1"/>
        <v>6558.810668998688</v>
      </c>
      <c r="I10" s="14">
        <f t="shared" si="2"/>
        <v>28421.512898994315</v>
      </c>
      <c r="J10" s="14">
        <v>69000</v>
      </c>
      <c r="K10" s="14">
        <f t="shared" si="3"/>
        <v>40578.487101005681</v>
      </c>
      <c r="O10">
        <v>-5000</v>
      </c>
      <c r="Q10">
        <f t="shared" si="4"/>
        <v>1</v>
      </c>
    </row>
    <row r="11" spans="2:29" x14ac:dyDescent="0.55000000000000004">
      <c r="B11" s="1">
        <v>1055</v>
      </c>
      <c r="C11" s="1" t="s">
        <v>64</v>
      </c>
      <c r="D11" s="1">
        <v>300</v>
      </c>
      <c r="E11" s="1">
        <v>300</v>
      </c>
      <c r="F11" s="1">
        <v>1</v>
      </c>
      <c r="G11" s="2">
        <f t="shared" si="0"/>
        <v>43725.404459991252</v>
      </c>
      <c r="H11" s="14">
        <f t="shared" si="1"/>
        <v>13117.621337997376</v>
      </c>
      <c r="I11" s="14">
        <f t="shared" si="2"/>
        <v>56843.02579798863</v>
      </c>
      <c r="J11" s="14"/>
      <c r="K11" s="14"/>
      <c r="M11" t="s">
        <v>55</v>
      </c>
      <c r="N11" s="21">
        <f>I11</f>
        <v>56843.02579798863</v>
      </c>
      <c r="O11" s="21"/>
      <c r="P11" s="21"/>
      <c r="Q11">
        <f t="shared" si="4"/>
        <v>1</v>
      </c>
    </row>
    <row r="12" spans="2:29" x14ac:dyDescent="0.55000000000000004">
      <c r="B12" s="1">
        <v>1056</v>
      </c>
      <c r="C12" s="1" t="s">
        <v>65</v>
      </c>
      <c r="D12" s="1">
        <v>70</v>
      </c>
      <c r="E12" s="1">
        <v>70</v>
      </c>
      <c r="F12" s="1">
        <v>1</v>
      </c>
      <c r="G12" s="2">
        <f t="shared" si="0"/>
        <v>10202.594373997959</v>
      </c>
      <c r="H12" s="14">
        <f t="shared" si="1"/>
        <v>3060.7783121993875</v>
      </c>
      <c r="I12" s="14">
        <f t="shared" si="2"/>
        <v>13263.372686197346</v>
      </c>
      <c r="J12" s="14">
        <v>45000</v>
      </c>
      <c r="K12" s="14">
        <f t="shared" si="3"/>
        <v>31736.627313802652</v>
      </c>
      <c r="Q12">
        <f t="shared" si="4"/>
        <v>1</v>
      </c>
    </row>
    <row r="13" spans="2:29" x14ac:dyDescent="0.55000000000000004">
      <c r="B13" s="1">
        <v>1057</v>
      </c>
      <c r="C13" s="1" t="s">
        <v>66</v>
      </c>
      <c r="D13" s="1">
        <v>75</v>
      </c>
      <c r="E13" s="1">
        <v>75</v>
      </c>
      <c r="F13" s="1">
        <v>1</v>
      </c>
      <c r="G13" s="2">
        <f t="shared" si="0"/>
        <v>10931.351114997813</v>
      </c>
      <c r="H13" s="14">
        <f t="shared" si="1"/>
        <v>3279.405334499344</v>
      </c>
      <c r="I13" s="14">
        <f t="shared" si="2"/>
        <v>14210.756449497158</v>
      </c>
      <c r="J13" s="14">
        <v>53000</v>
      </c>
      <c r="K13" s="14">
        <f t="shared" si="3"/>
        <v>38789.243550502841</v>
      </c>
      <c r="Q13">
        <f t="shared" si="4"/>
        <v>1</v>
      </c>
    </row>
    <row r="14" spans="2:29" x14ac:dyDescent="0.55000000000000004">
      <c r="B14" s="1">
        <v>1058</v>
      </c>
      <c r="C14" s="1" t="s">
        <v>67</v>
      </c>
      <c r="D14" s="1">
        <v>250</v>
      </c>
      <c r="E14" s="1">
        <v>250</v>
      </c>
      <c r="F14" s="1">
        <v>1</v>
      </c>
      <c r="G14" s="2">
        <f t="shared" si="0"/>
        <v>36437.837049992711</v>
      </c>
      <c r="H14" s="14">
        <f t="shared" si="1"/>
        <v>10931.351114997813</v>
      </c>
      <c r="I14" s="14">
        <f t="shared" si="2"/>
        <v>47369.188164990526</v>
      </c>
      <c r="J14" s="14">
        <v>72000</v>
      </c>
      <c r="K14" s="14">
        <f t="shared" si="3"/>
        <v>24630.811835009474</v>
      </c>
      <c r="Q14">
        <f t="shared" si="4"/>
        <v>1</v>
      </c>
    </row>
    <row r="15" spans="2:29" x14ac:dyDescent="0.55000000000000004">
      <c r="B15" s="1">
        <v>1059</v>
      </c>
      <c r="C15" s="1" t="s">
        <v>68</v>
      </c>
      <c r="D15" s="1">
        <v>350</v>
      </c>
      <c r="E15" s="1">
        <v>350</v>
      </c>
      <c r="F15" s="1">
        <v>1</v>
      </c>
      <c r="G15" s="2">
        <f t="shared" si="0"/>
        <v>51012.971869989793</v>
      </c>
      <c r="H15" s="14">
        <f t="shared" si="1"/>
        <v>15303.891560996937</v>
      </c>
      <c r="I15" s="14">
        <f t="shared" si="2"/>
        <v>66316.863430986734</v>
      </c>
      <c r="J15" s="14"/>
      <c r="K15" s="14" t="str">
        <f t="shared" si="3"/>
        <v/>
      </c>
      <c r="M15" t="s">
        <v>55</v>
      </c>
      <c r="N15" s="21">
        <f>I15</f>
        <v>66316.863430986734</v>
      </c>
      <c r="O15" s="21">
        <v>-50000</v>
      </c>
      <c r="P15" s="21"/>
      <c r="S15">
        <f>$F15</f>
        <v>1</v>
      </c>
    </row>
    <row r="16" spans="2:29" x14ac:dyDescent="0.55000000000000004">
      <c r="B16" s="1">
        <v>1060</v>
      </c>
      <c r="C16" s="1" t="s">
        <v>69</v>
      </c>
      <c r="D16" s="1">
        <v>450</v>
      </c>
      <c r="E16" s="1">
        <v>450</v>
      </c>
      <c r="F16" s="1">
        <v>1</v>
      </c>
      <c r="G16" s="2">
        <f t="shared" si="0"/>
        <v>65588.106689986875</v>
      </c>
      <c r="H16" s="14">
        <f t="shared" si="1"/>
        <v>19676.432006996063</v>
      </c>
      <c r="I16" s="14">
        <f t="shared" si="2"/>
        <v>85264.538696982941</v>
      </c>
      <c r="J16" s="14"/>
      <c r="K16" s="14" t="str">
        <f t="shared" si="3"/>
        <v/>
      </c>
      <c r="M16" t="s">
        <v>55</v>
      </c>
      <c r="N16" s="21">
        <f>I16</f>
        <v>85264.538696982941</v>
      </c>
      <c r="O16" s="21"/>
      <c r="P16" s="21"/>
      <c r="S16">
        <f>$F16</f>
        <v>1</v>
      </c>
    </row>
    <row r="17" spans="2:23" x14ac:dyDescent="0.55000000000000004">
      <c r="B17" s="1">
        <v>1061</v>
      </c>
      <c r="C17" s="1" t="s">
        <v>69</v>
      </c>
      <c r="D17" s="1">
        <v>450</v>
      </c>
      <c r="E17" s="1">
        <v>450</v>
      </c>
      <c r="F17" s="1">
        <v>1</v>
      </c>
      <c r="G17" s="2">
        <f t="shared" si="0"/>
        <v>65588.106689986875</v>
      </c>
      <c r="H17" s="14">
        <f t="shared" si="1"/>
        <v>19676.432006996063</v>
      </c>
      <c r="I17" s="14">
        <f t="shared" si="2"/>
        <v>85264.538696982941</v>
      </c>
      <c r="J17" s="14"/>
      <c r="K17" s="14" t="str">
        <f t="shared" si="3"/>
        <v/>
      </c>
      <c r="M17" t="s">
        <v>55</v>
      </c>
      <c r="N17" s="21">
        <f>I17</f>
        <v>85264.538696982941</v>
      </c>
      <c r="O17" s="21"/>
      <c r="P17" s="21"/>
      <c r="S17">
        <f>$F17</f>
        <v>1</v>
      </c>
    </row>
    <row r="18" spans="2:23" x14ac:dyDescent="0.55000000000000004">
      <c r="B18" s="1">
        <v>1062</v>
      </c>
      <c r="C18" s="1" t="s">
        <v>70</v>
      </c>
      <c r="D18" s="1">
        <v>225</v>
      </c>
      <c r="E18" s="1">
        <v>225</v>
      </c>
      <c r="F18" s="1">
        <v>1</v>
      </c>
      <c r="G18" s="2">
        <f t="shared" si="0"/>
        <v>32794.053344993437</v>
      </c>
      <c r="H18" s="14">
        <f t="shared" si="1"/>
        <v>9838.2160034980316</v>
      </c>
      <c r="I18" s="14">
        <f t="shared" si="2"/>
        <v>42632.269348491471</v>
      </c>
      <c r="J18" s="14">
        <v>89000</v>
      </c>
      <c r="K18" s="14">
        <f t="shared" si="3"/>
        <v>46367.730651508529</v>
      </c>
      <c r="S18">
        <f>$F18</f>
        <v>1</v>
      </c>
    </row>
    <row r="19" spans="2:23" x14ac:dyDescent="0.55000000000000004">
      <c r="B19" s="1">
        <v>1065</v>
      </c>
      <c r="C19" s="1" t="s">
        <v>71</v>
      </c>
      <c r="D19" s="1">
        <v>225</v>
      </c>
      <c r="E19" s="1">
        <v>225</v>
      </c>
      <c r="F19" s="1">
        <v>1</v>
      </c>
      <c r="G19" s="2">
        <f t="shared" si="0"/>
        <v>32794.053344993437</v>
      </c>
      <c r="H19" s="14">
        <f t="shared" si="1"/>
        <v>9838.2160034980316</v>
      </c>
      <c r="I19" s="14">
        <f t="shared" si="2"/>
        <v>42632.269348491471</v>
      </c>
      <c r="J19" s="14">
        <v>82000</v>
      </c>
      <c r="K19" s="14">
        <f t="shared" si="3"/>
        <v>39367.730651508529</v>
      </c>
      <c r="S19">
        <f>$F19</f>
        <v>1</v>
      </c>
    </row>
    <row r="20" spans="2:23" x14ac:dyDescent="0.55000000000000004">
      <c r="B20" s="1">
        <v>1066</v>
      </c>
      <c r="C20" s="1" t="s">
        <v>72</v>
      </c>
      <c r="D20" s="1">
        <v>110</v>
      </c>
      <c r="E20" s="1">
        <v>110</v>
      </c>
      <c r="F20" s="1">
        <v>1</v>
      </c>
      <c r="G20" s="2">
        <f t="shared" si="0"/>
        <v>16032.648301996793</v>
      </c>
      <c r="H20" s="14">
        <f t="shared" si="1"/>
        <v>4809.794490599038</v>
      </c>
      <c r="I20" s="14">
        <f t="shared" si="2"/>
        <v>20842.44279259583</v>
      </c>
      <c r="J20" s="14">
        <v>45000</v>
      </c>
      <c r="K20" s="14">
        <f t="shared" si="3"/>
        <v>24157.55720740417</v>
      </c>
      <c r="Q20">
        <f>$F20</f>
        <v>1</v>
      </c>
    </row>
    <row r="21" spans="2:23" x14ac:dyDescent="0.55000000000000004">
      <c r="B21" s="1" t="s">
        <v>73</v>
      </c>
      <c r="C21" s="1" t="s">
        <v>72</v>
      </c>
      <c r="D21" s="1">
        <v>450</v>
      </c>
      <c r="E21" s="1">
        <v>450</v>
      </c>
      <c r="F21" s="1">
        <v>1</v>
      </c>
      <c r="G21" s="2">
        <f t="shared" si="0"/>
        <v>65588.106689986875</v>
      </c>
      <c r="H21" s="14">
        <f t="shared" si="1"/>
        <v>19676.432006996063</v>
      </c>
      <c r="I21" s="14">
        <f t="shared" si="2"/>
        <v>85264.538696982941</v>
      </c>
      <c r="J21" s="14">
        <v>118000</v>
      </c>
      <c r="K21" s="14">
        <f t="shared" si="3"/>
        <v>32735.461303017059</v>
      </c>
      <c r="Q21">
        <f>$F21</f>
        <v>1</v>
      </c>
    </row>
    <row r="22" spans="2:23" x14ac:dyDescent="0.55000000000000004">
      <c r="B22" s="1">
        <v>1067</v>
      </c>
      <c r="C22" s="1" t="s">
        <v>74</v>
      </c>
      <c r="D22" s="1">
        <v>65</v>
      </c>
      <c r="E22" s="1">
        <v>65</v>
      </c>
      <c r="F22" s="1">
        <v>1</v>
      </c>
      <c r="G22" s="2">
        <f t="shared" si="0"/>
        <v>9473.8376329981038</v>
      </c>
      <c r="H22" s="14">
        <f t="shared" si="1"/>
        <v>2842.151289899431</v>
      </c>
      <c r="I22" s="14">
        <f t="shared" si="2"/>
        <v>12315.988922897535</v>
      </c>
      <c r="J22" s="14">
        <v>39000</v>
      </c>
      <c r="K22" s="14">
        <f t="shared" si="3"/>
        <v>26684.011077102463</v>
      </c>
      <c r="S22">
        <f>$F22</f>
        <v>1</v>
      </c>
    </row>
    <row r="23" spans="2:23" x14ac:dyDescent="0.55000000000000004">
      <c r="B23" s="1">
        <v>1068</v>
      </c>
      <c r="C23" s="1" t="s">
        <v>75</v>
      </c>
      <c r="D23" s="1">
        <v>80</v>
      </c>
      <c r="E23" s="1">
        <v>80</v>
      </c>
      <c r="F23" s="1">
        <v>1</v>
      </c>
      <c r="G23" s="2">
        <f t="shared" si="0"/>
        <v>11660.107855997667</v>
      </c>
      <c r="H23" s="14">
        <f t="shared" si="1"/>
        <v>3498.0323567993</v>
      </c>
      <c r="I23" s="14">
        <f t="shared" si="2"/>
        <v>15158.140212796967</v>
      </c>
      <c r="J23" s="14">
        <v>42000</v>
      </c>
      <c r="K23" s="14">
        <f t="shared" si="3"/>
        <v>26841.859787203033</v>
      </c>
      <c r="S23">
        <f>$F23</f>
        <v>1</v>
      </c>
    </row>
    <row r="24" spans="2:23" x14ac:dyDescent="0.55000000000000004">
      <c r="B24" s="1" t="s">
        <v>76</v>
      </c>
      <c r="C24" s="1" t="s">
        <v>75</v>
      </c>
      <c r="D24" s="1">
        <v>60</v>
      </c>
      <c r="E24" s="1">
        <v>60</v>
      </c>
      <c r="F24" s="1">
        <v>1</v>
      </c>
      <c r="G24" s="2">
        <f t="shared" si="0"/>
        <v>8745.0808919982501</v>
      </c>
      <c r="H24" s="14">
        <f t="shared" si="1"/>
        <v>2623.524267599475</v>
      </c>
      <c r="I24" s="14">
        <f t="shared" si="2"/>
        <v>11368.605159597726</v>
      </c>
      <c r="J24" s="14">
        <v>38000</v>
      </c>
      <c r="K24" s="14">
        <f t="shared" si="3"/>
        <v>26631.394840402274</v>
      </c>
      <c r="S24">
        <f>$F24</f>
        <v>1</v>
      </c>
    </row>
    <row r="25" spans="2:23" x14ac:dyDescent="0.55000000000000004">
      <c r="B25" s="1">
        <v>1069</v>
      </c>
      <c r="C25" s="1" t="s">
        <v>77</v>
      </c>
      <c r="D25" s="1">
        <v>65</v>
      </c>
      <c r="E25" s="1">
        <v>65</v>
      </c>
      <c r="F25" s="1">
        <v>1</v>
      </c>
      <c r="G25" s="2">
        <f t="shared" si="0"/>
        <v>9473.8376329981038</v>
      </c>
      <c r="H25" s="14">
        <f t="shared" si="1"/>
        <v>2842.151289899431</v>
      </c>
      <c r="I25" s="14">
        <f t="shared" si="2"/>
        <v>12315.988922897535</v>
      </c>
      <c r="J25" s="14">
        <v>25000</v>
      </c>
      <c r="K25" s="14">
        <f t="shared" si="3"/>
        <v>12684.011077102465</v>
      </c>
      <c r="W25">
        <f>$F25</f>
        <v>1</v>
      </c>
    </row>
    <row r="26" spans="2:23" x14ac:dyDescent="0.55000000000000004">
      <c r="B26" s="1">
        <v>1070</v>
      </c>
      <c r="C26" s="1" t="s">
        <v>78</v>
      </c>
      <c r="D26" s="1">
        <v>250</v>
      </c>
      <c r="E26" s="1">
        <v>250</v>
      </c>
      <c r="F26" s="1">
        <v>1</v>
      </c>
      <c r="G26" s="2">
        <f t="shared" si="0"/>
        <v>36437.837049992711</v>
      </c>
      <c r="H26" s="14">
        <f t="shared" si="1"/>
        <v>10931.351114997813</v>
      </c>
      <c r="I26" s="14">
        <f t="shared" si="2"/>
        <v>47369.188164990526</v>
      </c>
      <c r="J26" s="14">
        <v>88000</v>
      </c>
      <c r="K26" s="14">
        <f t="shared" si="3"/>
        <v>40630.811835009474</v>
      </c>
      <c r="S26">
        <f>$F26</f>
        <v>1</v>
      </c>
    </row>
    <row r="27" spans="2:23" x14ac:dyDescent="0.55000000000000004">
      <c r="B27" s="1">
        <v>1071</v>
      </c>
      <c r="C27" s="1" t="s">
        <v>79</v>
      </c>
      <c r="D27" s="1">
        <v>225</v>
      </c>
      <c r="E27" s="1">
        <v>225</v>
      </c>
      <c r="F27" s="1">
        <v>1</v>
      </c>
      <c r="G27" s="2">
        <f t="shared" si="0"/>
        <v>32794.053344993437</v>
      </c>
      <c r="H27" s="14">
        <f t="shared" si="1"/>
        <v>9838.2160034980316</v>
      </c>
      <c r="I27" s="14">
        <f t="shared" si="2"/>
        <v>42632.269348491471</v>
      </c>
      <c r="J27" s="14">
        <v>78000</v>
      </c>
      <c r="K27" s="14">
        <f t="shared" si="3"/>
        <v>35367.730651508529</v>
      </c>
      <c r="S27">
        <f>$F27</f>
        <v>1</v>
      </c>
    </row>
    <row r="28" spans="2:23" x14ac:dyDescent="0.55000000000000004">
      <c r="B28" s="1">
        <v>1072</v>
      </c>
      <c r="C28" s="1" t="s">
        <v>80</v>
      </c>
      <c r="D28" s="1">
        <v>130</v>
      </c>
      <c r="E28" s="1">
        <v>130</v>
      </c>
      <c r="F28" s="1">
        <v>1</v>
      </c>
      <c r="G28" s="2">
        <f t="shared" si="0"/>
        <v>18947.675265996208</v>
      </c>
      <c r="H28" s="14">
        <f t="shared" si="1"/>
        <v>5684.3025797988621</v>
      </c>
      <c r="I28" s="14">
        <f t="shared" si="2"/>
        <v>24631.977845795071</v>
      </c>
      <c r="J28" s="14">
        <v>115000</v>
      </c>
      <c r="K28" s="14">
        <f t="shared" si="3"/>
        <v>90368.022154204926</v>
      </c>
      <c r="Q28">
        <f>$F28</f>
        <v>1</v>
      </c>
    </row>
    <row r="29" spans="2:23" x14ac:dyDescent="0.55000000000000004">
      <c r="B29" s="1">
        <v>1073</v>
      </c>
      <c r="C29" s="1" t="s">
        <v>81</v>
      </c>
      <c r="D29" s="1">
        <v>125</v>
      </c>
      <c r="E29" s="1">
        <v>125</v>
      </c>
      <c r="F29" s="1">
        <v>1</v>
      </c>
      <c r="G29" s="2">
        <f t="shared" si="0"/>
        <v>18218.918524996356</v>
      </c>
      <c r="H29" s="14">
        <f t="shared" si="1"/>
        <v>5465.6755574989065</v>
      </c>
      <c r="I29" s="14">
        <f t="shared" si="2"/>
        <v>23684.594082495263</v>
      </c>
      <c r="J29" s="14">
        <v>48000</v>
      </c>
      <c r="K29" s="14">
        <f t="shared" si="3"/>
        <v>24315.405917504737</v>
      </c>
      <c r="Q29">
        <f>$F29</f>
        <v>1</v>
      </c>
    </row>
    <row r="30" spans="2:23" x14ac:dyDescent="0.55000000000000004">
      <c r="B30" s="1">
        <v>1074</v>
      </c>
      <c r="C30" s="1" t="s">
        <v>42</v>
      </c>
      <c r="D30" s="1">
        <f t="shared" ref="D30:D35" si="5">E30*F30</f>
        <v>125</v>
      </c>
      <c r="E30" s="1">
        <v>25</v>
      </c>
      <c r="F30" s="1">
        <v>5</v>
      </c>
      <c r="G30" s="2">
        <f t="shared" si="0"/>
        <v>18218.918524996356</v>
      </c>
      <c r="H30" s="14">
        <f t="shared" si="1"/>
        <v>5465.6755574989065</v>
      </c>
      <c r="I30" s="14">
        <f t="shared" si="2"/>
        <v>23684.594082495263</v>
      </c>
      <c r="J30" s="14">
        <v>34000</v>
      </c>
      <c r="K30" s="14">
        <f t="shared" si="3"/>
        <v>10315.405917504737</v>
      </c>
      <c r="T30">
        <f>$F30</f>
        <v>5</v>
      </c>
    </row>
    <row r="31" spans="2:23" x14ac:dyDescent="0.55000000000000004">
      <c r="B31" s="1">
        <v>1075</v>
      </c>
      <c r="C31" s="1" t="s">
        <v>58</v>
      </c>
      <c r="D31" s="1">
        <f t="shared" si="5"/>
        <v>250</v>
      </c>
      <c r="E31" s="1">
        <v>25</v>
      </c>
      <c r="F31" s="1">
        <v>10</v>
      </c>
      <c r="G31" s="2">
        <f t="shared" si="0"/>
        <v>36437.837049992711</v>
      </c>
      <c r="H31" s="14">
        <f t="shared" si="1"/>
        <v>10931.351114997813</v>
      </c>
      <c r="I31" s="14">
        <f t="shared" si="2"/>
        <v>47369.188164990526</v>
      </c>
      <c r="J31" s="14">
        <v>150000</v>
      </c>
      <c r="K31" s="14">
        <f t="shared" si="3"/>
        <v>102630.81183500947</v>
      </c>
      <c r="R31">
        <f>$F31</f>
        <v>10</v>
      </c>
    </row>
    <row r="32" spans="2:23" x14ac:dyDescent="0.55000000000000004">
      <c r="B32" s="1">
        <v>1076</v>
      </c>
      <c r="C32" s="1" t="s">
        <v>82</v>
      </c>
      <c r="D32" s="1">
        <f t="shared" si="5"/>
        <v>90</v>
      </c>
      <c r="E32" s="1">
        <v>45</v>
      </c>
      <c r="F32" s="1">
        <v>2</v>
      </c>
      <c r="G32" s="2">
        <f t="shared" si="0"/>
        <v>13117.621337997374</v>
      </c>
      <c r="H32" s="14">
        <f t="shared" si="1"/>
        <v>3935.2864013992121</v>
      </c>
      <c r="I32" s="14">
        <f t="shared" si="2"/>
        <v>17052.907739396585</v>
      </c>
      <c r="J32" s="14">
        <v>20000</v>
      </c>
      <c r="K32" s="14">
        <f t="shared" si="3"/>
        <v>2947.0922606034146</v>
      </c>
      <c r="R32">
        <f>$F32</f>
        <v>2</v>
      </c>
    </row>
    <row r="33" spans="2:29" x14ac:dyDescent="0.55000000000000004">
      <c r="B33" s="1">
        <v>1077</v>
      </c>
      <c r="C33" s="1" t="s">
        <v>83</v>
      </c>
      <c r="D33" s="1">
        <f t="shared" si="5"/>
        <v>75</v>
      </c>
      <c r="E33" s="1">
        <v>25</v>
      </c>
      <c r="F33" s="1">
        <v>3</v>
      </c>
      <c r="G33" s="2">
        <f t="shared" si="0"/>
        <v>10931.351114997813</v>
      </c>
      <c r="H33" s="14">
        <f t="shared" si="1"/>
        <v>3279.405334499344</v>
      </c>
      <c r="I33" s="14">
        <f t="shared" si="2"/>
        <v>14210.756449497158</v>
      </c>
      <c r="J33" s="14">
        <v>21000</v>
      </c>
      <c r="K33" s="14">
        <f t="shared" si="3"/>
        <v>6789.2435505028425</v>
      </c>
      <c r="X33">
        <f>$F33</f>
        <v>3</v>
      </c>
    </row>
    <row r="34" spans="2:29" x14ac:dyDescent="0.55000000000000004">
      <c r="B34" s="1">
        <v>1078</v>
      </c>
      <c r="C34" s="1" t="s">
        <v>84</v>
      </c>
      <c r="D34" s="1">
        <f t="shared" si="5"/>
        <v>25</v>
      </c>
      <c r="E34" s="1">
        <v>25</v>
      </c>
      <c r="F34" s="1">
        <v>1</v>
      </c>
      <c r="G34" s="2">
        <f t="shared" si="0"/>
        <v>3643.7837049992709</v>
      </c>
      <c r="H34" s="14">
        <f t="shared" si="1"/>
        <v>1093.1351114997813</v>
      </c>
      <c r="I34" s="14">
        <f t="shared" si="2"/>
        <v>4736.9188164990519</v>
      </c>
      <c r="J34" s="14">
        <v>12000</v>
      </c>
      <c r="K34" s="14">
        <f t="shared" si="3"/>
        <v>7263.0811835009481</v>
      </c>
      <c r="AC34">
        <f>$F34</f>
        <v>1</v>
      </c>
    </row>
    <row r="35" spans="2:29" x14ac:dyDescent="0.55000000000000004">
      <c r="B35" s="1">
        <v>1079</v>
      </c>
      <c r="C35" s="1" t="s">
        <v>85</v>
      </c>
      <c r="D35" s="1">
        <f t="shared" si="5"/>
        <v>3.5</v>
      </c>
      <c r="E35" s="1">
        <v>0.35</v>
      </c>
      <c r="F35" s="1">
        <v>10</v>
      </c>
      <c r="G35" s="2">
        <f t="shared" si="0"/>
        <v>510.12971869989792</v>
      </c>
      <c r="H35" s="14">
        <f t="shared" si="1"/>
        <v>153.03891560996937</v>
      </c>
      <c r="I35" s="14">
        <f t="shared" si="2"/>
        <v>663.16863430986723</v>
      </c>
      <c r="J35" s="14">
        <v>12000</v>
      </c>
      <c r="K35" s="14">
        <f t="shared" si="3"/>
        <v>11336.831365690134</v>
      </c>
      <c r="V35">
        <f>$F35</f>
        <v>10</v>
      </c>
    </row>
    <row r="36" spans="2:29" x14ac:dyDescent="0.55000000000000004">
      <c r="B36" s="1">
        <v>1081</v>
      </c>
      <c r="C36" s="1" t="s">
        <v>86</v>
      </c>
      <c r="D36" s="1">
        <f>E36*F36</f>
        <v>78</v>
      </c>
      <c r="E36" s="1">
        <v>13</v>
      </c>
      <c r="F36" s="1">
        <v>6</v>
      </c>
      <c r="G36" s="2">
        <f t="shared" si="0"/>
        <v>11368.605159597726</v>
      </c>
      <c r="H36" s="14">
        <f t="shared" si="1"/>
        <v>3410.5815478793179</v>
      </c>
      <c r="I36" s="14">
        <f t="shared" si="2"/>
        <v>14779.186707477043</v>
      </c>
      <c r="J36" s="14">
        <v>36000</v>
      </c>
      <c r="K36" s="14">
        <f t="shared" si="3"/>
        <v>21220.813292522958</v>
      </c>
      <c r="V36">
        <f>$F36</f>
        <v>6</v>
      </c>
    </row>
    <row r="37" spans="2:29" x14ac:dyDescent="0.55000000000000004">
      <c r="B37" s="1">
        <v>1083</v>
      </c>
      <c r="C37" s="1" t="s">
        <v>87</v>
      </c>
      <c r="D37" s="1">
        <v>55</v>
      </c>
      <c r="E37" s="1">
        <v>55</v>
      </c>
      <c r="F37" s="1">
        <v>1</v>
      </c>
      <c r="G37" s="2">
        <f t="shared" si="0"/>
        <v>8016.3241509983964</v>
      </c>
      <c r="H37" s="14">
        <f t="shared" si="1"/>
        <v>2404.897245299519</v>
      </c>
      <c r="I37" s="14">
        <f t="shared" si="2"/>
        <v>10421.221396297915</v>
      </c>
      <c r="J37" s="14">
        <v>23000</v>
      </c>
      <c r="K37" s="14">
        <f t="shared" si="3"/>
        <v>12578.778603702085</v>
      </c>
      <c r="AC37">
        <f>$F37</f>
        <v>1</v>
      </c>
    </row>
    <row r="38" spans="2:29" x14ac:dyDescent="0.55000000000000004">
      <c r="B38" s="1">
        <v>1085</v>
      </c>
      <c r="C38" s="1" t="s">
        <v>86</v>
      </c>
      <c r="D38" s="1">
        <f>E38*F38</f>
        <v>21</v>
      </c>
      <c r="E38" s="1">
        <v>7</v>
      </c>
      <c r="F38" s="1">
        <v>3</v>
      </c>
      <c r="G38" s="2">
        <f t="shared" si="0"/>
        <v>3060.7783121993875</v>
      </c>
      <c r="H38" s="14">
        <f t="shared" si="1"/>
        <v>918.23349365981619</v>
      </c>
      <c r="I38" s="14">
        <f t="shared" si="2"/>
        <v>3979.0118058592038</v>
      </c>
      <c r="J38" s="14">
        <v>18000</v>
      </c>
      <c r="K38" s="14">
        <f t="shared" si="3"/>
        <v>14020.988194140797</v>
      </c>
      <c r="U38">
        <f>$F38</f>
        <v>3</v>
      </c>
    </row>
    <row r="39" spans="2:29" x14ac:dyDescent="0.55000000000000004">
      <c r="B39" s="1">
        <v>1100</v>
      </c>
      <c r="C39" s="1" t="s">
        <v>88</v>
      </c>
      <c r="D39" s="1">
        <f>E39*F39</f>
        <v>80</v>
      </c>
      <c r="E39" s="1">
        <v>8</v>
      </c>
      <c r="F39" s="1">
        <v>10</v>
      </c>
      <c r="G39" s="2">
        <f t="shared" si="0"/>
        <v>11660.107855997667</v>
      </c>
      <c r="H39" s="14">
        <f t="shared" si="1"/>
        <v>3498.0323567993</v>
      </c>
      <c r="I39" s="14">
        <f t="shared" si="2"/>
        <v>15158.140212796967</v>
      </c>
      <c r="J39" s="14"/>
      <c r="K39" s="14" t="str">
        <f t="shared" si="3"/>
        <v/>
      </c>
      <c r="Y39">
        <f>$F39</f>
        <v>10</v>
      </c>
    </row>
    <row r="40" spans="2:29" x14ac:dyDescent="0.55000000000000004">
      <c r="B40" s="1">
        <v>1101</v>
      </c>
      <c r="C40" s="1" t="s">
        <v>89</v>
      </c>
      <c r="D40" s="1">
        <f>E40*F40</f>
        <v>150</v>
      </c>
      <c r="E40" s="1">
        <v>15</v>
      </c>
      <c r="F40" s="1">
        <v>10</v>
      </c>
      <c r="G40" s="2">
        <f t="shared" si="0"/>
        <v>21862.702229995626</v>
      </c>
      <c r="H40" s="14">
        <f t="shared" si="1"/>
        <v>6558.810668998688</v>
      </c>
      <c r="I40" s="14">
        <f t="shared" si="2"/>
        <v>28421.512898994315</v>
      </c>
      <c r="J40" s="14"/>
      <c r="K40" s="14" t="str">
        <f t="shared" si="3"/>
        <v/>
      </c>
      <c r="Y40">
        <f>$F40</f>
        <v>10</v>
      </c>
    </row>
    <row r="41" spans="2:29" x14ac:dyDescent="0.55000000000000004">
      <c r="B41" s="1">
        <v>1086</v>
      </c>
      <c r="C41" s="1" t="s">
        <v>90</v>
      </c>
      <c r="D41" s="1">
        <v>50</v>
      </c>
      <c r="E41" s="1">
        <v>50</v>
      </c>
      <c r="F41" s="1">
        <v>1</v>
      </c>
      <c r="G41" s="2">
        <f t="shared" si="0"/>
        <v>7287.5674099985417</v>
      </c>
      <c r="H41" s="14">
        <f t="shared" si="1"/>
        <v>2186.2702229995625</v>
      </c>
      <c r="I41" s="14">
        <f t="shared" si="2"/>
        <v>9473.8376329981038</v>
      </c>
      <c r="J41" s="14">
        <v>9500</v>
      </c>
      <c r="K41" s="14">
        <f t="shared" si="3"/>
        <v>26.1623670018962</v>
      </c>
      <c r="S41">
        <f>$F41</f>
        <v>1</v>
      </c>
    </row>
    <row r="42" spans="2:29" x14ac:dyDescent="0.55000000000000004">
      <c r="B42" s="1">
        <v>1087</v>
      </c>
      <c r="C42" s="1" t="s">
        <v>91</v>
      </c>
      <c r="D42" s="1">
        <v>10</v>
      </c>
      <c r="E42" s="1">
        <v>10</v>
      </c>
      <c r="F42" s="1">
        <v>1</v>
      </c>
      <c r="G42" s="2">
        <f t="shared" si="0"/>
        <v>1457.5134819997083</v>
      </c>
      <c r="H42" s="14">
        <f t="shared" si="1"/>
        <v>437.2540445999125</v>
      </c>
      <c r="I42" s="14">
        <f t="shared" si="2"/>
        <v>1894.7675265996209</v>
      </c>
      <c r="J42" s="14">
        <v>12000</v>
      </c>
      <c r="K42" s="14">
        <f t="shared" si="3"/>
        <v>10105.23247340038</v>
      </c>
      <c r="Q42">
        <f>$F42</f>
        <v>1</v>
      </c>
    </row>
    <row r="43" spans="2:29" x14ac:dyDescent="0.55000000000000004">
      <c r="B43" s="1">
        <v>1088</v>
      </c>
      <c r="C43" s="1" t="s">
        <v>92</v>
      </c>
      <c r="D43" s="1">
        <v>6.5</v>
      </c>
      <c r="E43" s="1">
        <v>6.5</v>
      </c>
      <c r="F43" s="1">
        <v>1</v>
      </c>
      <c r="G43" s="2">
        <f t="shared" si="0"/>
        <v>947.38376329981043</v>
      </c>
      <c r="H43" s="14">
        <f t="shared" si="1"/>
        <v>284.21512898994314</v>
      </c>
      <c r="I43" s="14">
        <f t="shared" si="2"/>
        <v>1231.5988922897536</v>
      </c>
      <c r="J43" s="14">
        <v>14000</v>
      </c>
      <c r="K43" s="14">
        <f t="shared" si="3"/>
        <v>12768.401107710246</v>
      </c>
      <c r="S43">
        <f>$F43</f>
        <v>1</v>
      </c>
    </row>
    <row r="44" spans="2:29" x14ac:dyDescent="0.55000000000000004">
      <c r="B44" s="1">
        <v>1091</v>
      </c>
      <c r="C44" s="1" t="s">
        <v>77</v>
      </c>
      <c r="D44" s="1">
        <f>E44*F44</f>
        <v>260</v>
      </c>
      <c r="E44" s="1">
        <v>65</v>
      </c>
      <c r="F44" s="1">
        <v>4</v>
      </c>
      <c r="G44" s="2">
        <f t="shared" si="0"/>
        <v>37895.350531992415</v>
      </c>
      <c r="H44" s="14">
        <f t="shared" si="1"/>
        <v>11368.605159597724</v>
      </c>
      <c r="I44" s="14">
        <f t="shared" si="2"/>
        <v>49263.955691590141</v>
      </c>
      <c r="J44" s="14"/>
      <c r="K44" s="14" t="str">
        <f t="shared" si="3"/>
        <v/>
      </c>
      <c r="W44">
        <f>$F44</f>
        <v>4</v>
      </c>
    </row>
    <row r="45" spans="2:29" x14ac:dyDescent="0.55000000000000004">
      <c r="B45" s="1">
        <v>1092</v>
      </c>
      <c r="C45" s="1" t="s">
        <v>93</v>
      </c>
      <c r="D45" s="1">
        <f>E45*F45</f>
        <v>230</v>
      </c>
      <c r="E45" s="1">
        <v>23</v>
      </c>
      <c r="F45" s="1">
        <v>10</v>
      </c>
      <c r="G45" s="2">
        <f t="shared" si="0"/>
        <v>33522.810085993289</v>
      </c>
      <c r="H45" s="14">
        <f t="shared" si="1"/>
        <v>10056.843025797987</v>
      </c>
      <c r="I45" s="14">
        <f t="shared" si="2"/>
        <v>43579.653111791275</v>
      </c>
      <c r="J45" s="14">
        <v>80000</v>
      </c>
      <c r="K45" s="14">
        <f t="shared" si="3"/>
        <v>36420.346888208725</v>
      </c>
      <c r="R45">
        <f>$F45</f>
        <v>10</v>
      </c>
    </row>
    <row r="46" spans="2:29" x14ac:dyDescent="0.55000000000000004">
      <c r="B46" s="1">
        <v>1093</v>
      </c>
      <c r="C46" s="1" t="s">
        <v>94</v>
      </c>
      <c r="D46" s="1">
        <f>E46*F46</f>
        <v>6</v>
      </c>
      <c r="E46" s="1">
        <v>3</v>
      </c>
      <c r="F46" s="1">
        <v>2</v>
      </c>
      <c r="G46" s="2">
        <f t="shared" si="0"/>
        <v>874.50808919982501</v>
      </c>
      <c r="H46" s="14">
        <f t="shared" si="1"/>
        <v>262.35242675994749</v>
      </c>
      <c r="I46" s="14">
        <f t="shared" si="2"/>
        <v>1136.8605159597726</v>
      </c>
      <c r="J46" s="14">
        <v>14000</v>
      </c>
      <c r="K46" s="14">
        <f t="shared" si="3"/>
        <v>12863.139484040228</v>
      </c>
      <c r="V46">
        <f>$F46</f>
        <v>2</v>
      </c>
    </row>
    <row r="47" spans="2:29" x14ac:dyDescent="0.55000000000000004">
      <c r="B47" s="1">
        <v>1095</v>
      </c>
      <c r="C47" s="1" t="s">
        <v>95</v>
      </c>
      <c r="D47" s="1">
        <f>E47*F47</f>
        <v>30</v>
      </c>
      <c r="E47" s="1">
        <v>15</v>
      </c>
      <c r="F47" s="1">
        <v>2</v>
      </c>
      <c r="G47" s="2">
        <f t="shared" si="0"/>
        <v>4372.540445999125</v>
      </c>
      <c r="H47" s="14">
        <f t="shared" si="1"/>
        <v>1311.7621337997375</v>
      </c>
      <c r="I47" s="14">
        <f t="shared" si="2"/>
        <v>5684.302579798863</v>
      </c>
      <c r="J47" s="14">
        <v>10000</v>
      </c>
      <c r="K47" s="14">
        <f t="shared" si="3"/>
        <v>4315.697420201137</v>
      </c>
      <c r="AC47">
        <f>$F47</f>
        <v>2</v>
      </c>
    </row>
    <row r="48" spans="2:29" x14ac:dyDescent="0.55000000000000004">
      <c r="B48" s="16">
        <v>1096</v>
      </c>
      <c r="C48" s="16" t="s">
        <v>96</v>
      </c>
      <c r="D48" s="1">
        <v>10</v>
      </c>
      <c r="E48" s="1">
        <v>10</v>
      </c>
      <c r="F48" s="1">
        <v>1</v>
      </c>
      <c r="G48" s="2">
        <f t="shared" si="0"/>
        <v>1457.5134819997083</v>
      </c>
      <c r="H48" s="14">
        <f t="shared" si="1"/>
        <v>437.2540445999125</v>
      </c>
      <c r="I48" s="14">
        <f t="shared" si="2"/>
        <v>1894.7675265996209</v>
      </c>
      <c r="J48" s="14"/>
      <c r="K48" s="14"/>
      <c r="M48" t="s">
        <v>55</v>
      </c>
      <c r="N48" s="21">
        <f>I48</f>
        <v>1894.7675265996209</v>
      </c>
      <c r="O48" s="21"/>
      <c r="P48" s="21"/>
      <c r="Q48">
        <f>$F48</f>
        <v>1</v>
      </c>
    </row>
    <row r="49" spans="2:29" x14ac:dyDescent="0.55000000000000004">
      <c r="B49" s="15" t="s">
        <v>97</v>
      </c>
      <c r="C49" s="16" t="s">
        <v>98</v>
      </c>
      <c r="D49" s="1">
        <v>10</v>
      </c>
      <c r="E49" s="1">
        <v>10</v>
      </c>
      <c r="F49" s="1">
        <v>1</v>
      </c>
      <c r="G49" s="2">
        <f t="shared" si="0"/>
        <v>1457.5134819997083</v>
      </c>
      <c r="H49" s="14">
        <f t="shared" si="1"/>
        <v>437.2540445999125</v>
      </c>
      <c r="I49" s="14">
        <f t="shared" si="2"/>
        <v>1894.7675265996209</v>
      </c>
      <c r="J49" s="14"/>
      <c r="K49" s="14"/>
      <c r="M49" t="s">
        <v>55</v>
      </c>
      <c r="N49" s="21">
        <f>I49</f>
        <v>1894.7675265996209</v>
      </c>
      <c r="O49" s="21"/>
      <c r="P49" s="21"/>
      <c r="Q49">
        <f>$F49</f>
        <v>1</v>
      </c>
    </row>
    <row r="50" spans="2:29" x14ac:dyDescent="0.55000000000000004">
      <c r="C50" t="s">
        <v>99</v>
      </c>
      <c r="D50">
        <f>SUM(D3:D49)</f>
        <v>7000</v>
      </c>
      <c r="F50">
        <f>SUM(F3:F49)</f>
        <v>111</v>
      </c>
      <c r="G50" s="6">
        <f>SUM(G3:G49)</f>
        <v>1020259.4373997956</v>
      </c>
      <c r="H50" s="6"/>
      <c r="I50" s="6">
        <f>SUM(I3:I49)</f>
        <v>1326337.2686197343</v>
      </c>
      <c r="J50" s="6">
        <f>SUM(J3:J49)</f>
        <v>1931500</v>
      </c>
      <c r="K50" s="6">
        <f>SUM(K3:K49)</f>
        <v>1072222.9266870718</v>
      </c>
      <c r="M50" t="s">
        <v>337</v>
      </c>
      <c r="N50" s="6">
        <f>SUM(N3:N49)</f>
        <v>374216.58650342521</v>
      </c>
      <c r="O50" s="6">
        <f>SUM(O3:O49)</f>
        <v>-215000</v>
      </c>
      <c r="P50" s="6"/>
      <c r="Q50">
        <f>SUM(Q3:Q49)</f>
        <v>13</v>
      </c>
      <c r="R50">
        <f t="shared" ref="R50:AC50" si="6">SUM(R3:R49)</f>
        <v>23</v>
      </c>
      <c r="S50">
        <f t="shared" si="6"/>
        <v>17</v>
      </c>
      <c r="T50">
        <f t="shared" si="6"/>
        <v>5</v>
      </c>
      <c r="U50">
        <f t="shared" si="6"/>
        <v>3</v>
      </c>
      <c r="V50">
        <f t="shared" si="6"/>
        <v>18</v>
      </c>
      <c r="W50">
        <f t="shared" si="6"/>
        <v>5</v>
      </c>
      <c r="X50">
        <f t="shared" si="6"/>
        <v>3</v>
      </c>
      <c r="Y50">
        <f t="shared" si="6"/>
        <v>20</v>
      </c>
      <c r="Z50">
        <f t="shared" si="6"/>
        <v>0</v>
      </c>
      <c r="AA50">
        <f t="shared" si="6"/>
        <v>0</v>
      </c>
      <c r="AB50">
        <f t="shared" si="6"/>
        <v>0</v>
      </c>
      <c r="AC50">
        <f t="shared" si="6"/>
        <v>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F618-A68D-4CE6-8F94-B60A9D4A12B8}">
  <dimension ref="B1:Y19"/>
  <sheetViews>
    <sheetView topLeftCell="A5" workbookViewId="0">
      <selection activeCell="G19" sqref="G19"/>
    </sheetView>
  </sheetViews>
  <sheetFormatPr defaultRowHeight="18" x14ac:dyDescent="0.55000000000000004"/>
  <cols>
    <col min="1" max="1" width="1.83203125" customWidth="1"/>
    <col min="3" max="3" width="17.25" bestFit="1" customWidth="1"/>
    <col min="7" max="11" width="9.5" style="18" customWidth="1"/>
    <col min="12" max="12" width="2.6640625" customWidth="1"/>
    <col min="13" max="21" width="6.9140625" customWidth="1"/>
    <col min="22" max="25" width="7.1640625" customWidth="1"/>
  </cols>
  <sheetData>
    <row r="1" spans="2:25" s="9" customFormat="1" ht="36" x14ac:dyDescent="0.55000000000000004">
      <c r="G1" s="10">
        <f>'[2]Exchange rate'!B3</f>
        <v>145.75134819997083</v>
      </c>
      <c r="H1" s="10">
        <v>0.2</v>
      </c>
      <c r="I1" s="10"/>
      <c r="J1" s="10"/>
      <c r="K1" s="10"/>
      <c r="M1" s="9" t="s">
        <v>34</v>
      </c>
      <c r="N1" s="9" t="s">
        <v>35</v>
      </c>
      <c r="O1" s="9" t="s">
        <v>36</v>
      </c>
      <c r="P1" s="9" t="s">
        <v>37</v>
      </c>
      <c r="Q1" s="9" t="s">
        <v>38</v>
      </c>
      <c r="R1" s="9" t="s">
        <v>39</v>
      </c>
      <c r="S1" s="9" t="s">
        <v>40</v>
      </c>
      <c r="T1" s="9" t="s">
        <v>41</v>
      </c>
      <c r="U1" s="9" t="s">
        <v>42</v>
      </c>
      <c r="Y1" s="9" t="s">
        <v>43</v>
      </c>
    </row>
    <row r="2" spans="2:25" x14ac:dyDescent="0.55000000000000004">
      <c r="B2" s="1" t="s">
        <v>44</v>
      </c>
      <c r="C2" s="1" t="s">
        <v>45</v>
      </c>
      <c r="D2" s="1" t="s">
        <v>100</v>
      </c>
      <c r="E2" s="1" t="s">
        <v>101</v>
      </c>
      <c r="F2" s="1" t="s">
        <v>48</v>
      </c>
      <c r="G2" s="17" t="s">
        <v>49</v>
      </c>
      <c r="H2" s="13" t="s">
        <v>50</v>
      </c>
      <c r="I2" s="13" t="s">
        <v>51</v>
      </c>
      <c r="J2" s="13" t="s">
        <v>52</v>
      </c>
      <c r="K2" s="13" t="s">
        <v>53</v>
      </c>
    </row>
    <row r="3" spans="2:25" x14ac:dyDescent="0.55000000000000004">
      <c r="B3" s="1">
        <v>1148</v>
      </c>
      <c r="C3" s="1" t="s">
        <v>102</v>
      </c>
      <c r="D3" s="1">
        <f t="shared" ref="D3:D18" si="0">E3*F3</f>
        <v>225</v>
      </c>
      <c r="E3" s="1">
        <v>225</v>
      </c>
      <c r="F3" s="1">
        <v>1</v>
      </c>
      <c r="G3" s="2">
        <f t="shared" ref="G3:G18" si="1">D3*G$1</f>
        <v>32794.053344993437</v>
      </c>
      <c r="H3" s="14">
        <f>G3*H$1</f>
        <v>6558.810668998688</v>
      </c>
      <c r="I3" s="14">
        <f>G3+H3</f>
        <v>39352.864013992126</v>
      </c>
      <c r="J3" s="14">
        <v>95000</v>
      </c>
      <c r="K3" s="14">
        <f>IF(J3="","",J3-I3)</f>
        <v>55647.135986007874</v>
      </c>
      <c r="M3">
        <f>$F3</f>
        <v>1</v>
      </c>
    </row>
    <row r="4" spans="2:25" x14ac:dyDescent="0.55000000000000004">
      <c r="B4" s="1">
        <v>1151</v>
      </c>
      <c r="C4" s="1" t="s">
        <v>103</v>
      </c>
      <c r="D4" s="1">
        <f t="shared" si="0"/>
        <v>125</v>
      </c>
      <c r="E4" s="1">
        <v>25</v>
      </c>
      <c r="F4" s="1">
        <v>5</v>
      </c>
      <c r="G4" s="2">
        <f t="shared" si="1"/>
        <v>18218.918524996356</v>
      </c>
      <c r="H4" s="14">
        <f t="shared" ref="H4:H18" si="2">G4*H$1</f>
        <v>3643.7837049992713</v>
      </c>
      <c r="I4" s="14">
        <f t="shared" ref="I4:I18" si="3">G4+H4</f>
        <v>21862.702229995626</v>
      </c>
      <c r="J4" s="14">
        <v>36000</v>
      </c>
      <c r="K4" s="14">
        <f t="shared" ref="K4:K18" si="4">IF(J4="","",J4-I4)</f>
        <v>14137.297770004374</v>
      </c>
      <c r="N4">
        <f>$F4</f>
        <v>5</v>
      </c>
    </row>
    <row r="5" spans="2:25" x14ac:dyDescent="0.55000000000000004">
      <c r="B5" s="1">
        <v>1152</v>
      </c>
      <c r="C5" s="1" t="s">
        <v>104</v>
      </c>
      <c r="D5" s="1">
        <f t="shared" si="0"/>
        <v>300</v>
      </c>
      <c r="E5" s="1">
        <v>300</v>
      </c>
      <c r="F5" s="1">
        <v>1</v>
      </c>
      <c r="G5" s="2">
        <f t="shared" si="1"/>
        <v>43725.404459991252</v>
      </c>
      <c r="H5" s="14">
        <f t="shared" si="2"/>
        <v>8745.0808919982501</v>
      </c>
      <c r="I5" s="14">
        <f t="shared" si="3"/>
        <v>52470.485351989504</v>
      </c>
      <c r="J5" s="14">
        <v>127000</v>
      </c>
      <c r="K5" s="14">
        <f t="shared" si="4"/>
        <v>74529.514648010489</v>
      </c>
      <c r="N5">
        <f>$F5</f>
        <v>1</v>
      </c>
    </row>
    <row r="6" spans="2:25" x14ac:dyDescent="0.55000000000000004">
      <c r="B6" s="1">
        <v>1153</v>
      </c>
      <c r="C6" s="1" t="s">
        <v>105</v>
      </c>
      <c r="D6" s="1">
        <f t="shared" si="0"/>
        <v>15</v>
      </c>
      <c r="E6" s="1">
        <v>2.5</v>
      </c>
      <c r="F6" s="1">
        <v>6</v>
      </c>
      <c r="G6" s="2">
        <f t="shared" si="1"/>
        <v>2186.2702229995625</v>
      </c>
      <c r="H6" s="14">
        <f t="shared" si="2"/>
        <v>437.2540445999125</v>
      </c>
      <c r="I6" s="14">
        <f t="shared" si="3"/>
        <v>2623.524267599475</v>
      </c>
      <c r="J6" s="14">
        <v>7200</v>
      </c>
      <c r="K6" s="14">
        <f t="shared" si="4"/>
        <v>4576.475732400525</v>
      </c>
      <c r="Y6">
        <f>$F6</f>
        <v>6</v>
      </c>
    </row>
    <row r="7" spans="2:25" x14ac:dyDescent="0.55000000000000004">
      <c r="B7" s="1">
        <v>1154</v>
      </c>
      <c r="C7" s="1" t="s">
        <v>106</v>
      </c>
      <c r="D7" s="1">
        <f t="shared" si="0"/>
        <v>450</v>
      </c>
      <c r="E7" s="1">
        <v>225</v>
      </c>
      <c r="F7" s="1">
        <v>2</v>
      </c>
      <c r="G7" s="2">
        <f t="shared" si="1"/>
        <v>65588.106689986875</v>
      </c>
      <c r="H7" s="14">
        <f t="shared" si="2"/>
        <v>13117.621337997376</v>
      </c>
      <c r="I7" s="14">
        <f t="shared" si="3"/>
        <v>78705.728027984253</v>
      </c>
      <c r="J7" s="14">
        <v>124000</v>
      </c>
      <c r="K7" s="14">
        <f t="shared" si="4"/>
        <v>45294.271972015747</v>
      </c>
      <c r="M7">
        <f>$F7</f>
        <v>2</v>
      </c>
    </row>
    <row r="8" spans="2:25" x14ac:dyDescent="0.55000000000000004">
      <c r="B8" s="1">
        <v>1155</v>
      </c>
      <c r="C8" s="1" t="s">
        <v>107</v>
      </c>
      <c r="D8" s="1">
        <f t="shared" si="0"/>
        <v>150</v>
      </c>
      <c r="E8" s="1">
        <v>150</v>
      </c>
      <c r="F8" s="1">
        <v>1</v>
      </c>
      <c r="G8" s="2">
        <f t="shared" si="1"/>
        <v>21862.702229995626</v>
      </c>
      <c r="H8" s="14">
        <f t="shared" si="2"/>
        <v>4372.540445999125</v>
      </c>
      <c r="I8" s="14">
        <f t="shared" si="3"/>
        <v>26235.242675994752</v>
      </c>
      <c r="J8" s="14">
        <v>65000</v>
      </c>
      <c r="K8" s="14">
        <f t="shared" si="4"/>
        <v>38764.757324005244</v>
      </c>
      <c r="M8">
        <f>$F8</f>
        <v>1</v>
      </c>
    </row>
    <row r="9" spans="2:25" x14ac:dyDescent="0.55000000000000004">
      <c r="B9" s="1">
        <v>1156</v>
      </c>
      <c r="C9" s="1" t="s">
        <v>108</v>
      </c>
      <c r="D9" s="1">
        <f t="shared" si="0"/>
        <v>105</v>
      </c>
      <c r="E9" s="1">
        <v>35</v>
      </c>
      <c r="F9" s="1">
        <v>3</v>
      </c>
      <c r="G9" s="2">
        <f t="shared" si="1"/>
        <v>15303.891560996937</v>
      </c>
      <c r="H9" s="14">
        <f t="shared" si="2"/>
        <v>3060.7783121993875</v>
      </c>
      <c r="I9" s="14">
        <f t="shared" si="3"/>
        <v>18364.669873196326</v>
      </c>
      <c r="J9" s="14">
        <v>66000</v>
      </c>
      <c r="K9" s="14">
        <f t="shared" si="4"/>
        <v>47635.330126803674</v>
      </c>
      <c r="O9">
        <f>$F9</f>
        <v>3</v>
      </c>
    </row>
    <row r="10" spans="2:25" x14ac:dyDescent="0.55000000000000004">
      <c r="B10" s="1">
        <v>1158</v>
      </c>
      <c r="C10" s="1" t="s">
        <v>109</v>
      </c>
      <c r="D10" s="1">
        <f t="shared" si="0"/>
        <v>180</v>
      </c>
      <c r="E10" s="1">
        <v>60</v>
      </c>
      <c r="F10" s="1">
        <v>3</v>
      </c>
      <c r="G10" s="2">
        <f t="shared" si="1"/>
        <v>26235.242675994748</v>
      </c>
      <c r="H10" s="14">
        <f t="shared" si="2"/>
        <v>5247.04853519895</v>
      </c>
      <c r="I10" s="14">
        <f t="shared" si="3"/>
        <v>31482.291211193697</v>
      </c>
      <c r="J10" s="14">
        <v>60000</v>
      </c>
      <c r="K10" s="14">
        <f t="shared" si="4"/>
        <v>28517.708788806303</v>
      </c>
      <c r="S10">
        <f>$F10</f>
        <v>3</v>
      </c>
    </row>
    <row r="11" spans="2:25" x14ac:dyDescent="0.55000000000000004">
      <c r="B11" s="1">
        <v>1159</v>
      </c>
      <c r="C11" s="1" t="s">
        <v>110</v>
      </c>
      <c r="D11" s="1">
        <f t="shared" si="0"/>
        <v>150</v>
      </c>
      <c r="E11" s="1">
        <v>50</v>
      </c>
      <c r="F11" s="1">
        <v>3</v>
      </c>
      <c r="G11" s="2">
        <f t="shared" si="1"/>
        <v>21862.702229995626</v>
      </c>
      <c r="H11" s="14">
        <f t="shared" si="2"/>
        <v>4372.540445999125</v>
      </c>
      <c r="I11" s="14">
        <f t="shared" si="3"/>
        <v>26235.242675994752</v>
      </c>
      <c r="J11" s="14">
        <v>60000</v>
      </c>
      <c r="K11" s="14">
        <f t="shared" si="4"/>
        <v>33764.757324005244</v>
      </c>
      <c r="S11">
        <f>$F11</f>
        <v>3</v>
      </c>
    </row>
    <row r="12" spans="2:25" x14ac:dyDescent="0.55000000000000004">
      <c r="B12" s="1">
        <v>1160</v>
      </c>
      <c r="C12" s="1" t="s">
        <v>111</v>
      </c>
      <c r="D12" s="1">
        <f t="shared" si="0"/>
        <v>90</v>
      </c>
      <c r="E12" s="1">
        <v>45</v>
      </c>
      <c r="F12" s="1">
        <v>2</v>
      </c>
      <c r="G12" s="2">
        <f t="shared" si="1"/>
        <v>13117.621337997374</v>
      </c>
      <c r="H12" s="14">
        <f t="shared" si="2"/>
        <v>2623.524267599475</v>
      </c>
      <c r="I12" s="14">
        <f t="shared" si="3"/>
        <v>15741.145605596848</v>
      </c>
      <c r="J12" s="14">
        <v>44000</v>
      </c>
      <c r="K12" s="14">
        <f t="shared" si="4"/>
        <v>28258.854394403152</v>
      </c>
      <c r="N12">
        <f>$F12</f>
        <v>2</v>
      </c>
    </row>
    <row r="13" spans="2:25" x14ac:dyDescent="0.55000000000000004">
      <c r="B13" s="1">
        <v>1161</v>
      </c>
      <c r="C13" s="1" t="s">
        <v>112</v>
      </c>
      <c r="D13" s="1">
        <f t="shared" si="0"/>
        <v>45</v>
      </c>
      <c r="E13" s="1">
        <v>45</v>
      </c>
      <c r="F13" s="1">
        <v>1</v>
      </c>
      <c r="G13" s="2">
        <f t="shared" si="1"/>
        <v>6558.8106689986871</v>
      </c>
      <c r="H13" s="14">
        <f t="shared" si="2"/>
        <v>1311.7621337997375</v>
      </c>
      <c r="I13" s="14">
        <f t="shared" si="3"/>
        <v>7870.5728027984242</v>
      </c>
      <c r="J13" s="14">
        <v>20000</v>
      </c>
      <c r="K13" s="14">
        <f t="shared" si="4"/>
        <v>12129.427197201576</v>
      </c>
      <c r="N13">
        <f>$F13</f>
        <v>1</v>
      </c>
    </row>
    <row r="14" spans="2:25" x14ac:dyDescent="0.55000000000000004">
      <c r="B14" s="1">
        <v>1162</v>
      </c>
      <c r="C14" s="1" t="s">
        <v>113</v>
      </c>
      <c r="D14" s="1">
        <f t="shared" si="0"/>
        <v>260</v>
      </c>
      <c r="E14" s="1">
        <v>130</v>
      </c>
      <c r="F14" s="1">
        <v>2</v>
      </c>
      <c r="G14" s="2">
        <f t="shared" si="1"/>
        <v>37895.350531992415</v>
      </c>
      <c r="H14" s="14">
        <f t="shared" si="2"/>
        <v>7579.0701063984834</v>
      </c>
      <c r="I14" s="14">
        <f t="shared" si="3"/>
        <v>45474.420638390897</v>
      </c>
      <c r="J14" s="14">
        <v>58000</v>
      </c>
      <c r="K14" s="14">
        <f t="shared" si="4"/>
        <v>12525.579361609103</v>
      </c>
      <c r="S14">
        <f>$F14</f>
        <v>2</v>
      </c>
    </row>
    <row r="15" spans="2:25" x14ac:dyDescent="0.55000000000000004">
      <c r="B15" s="1">
        <v>1163</v>
      </c>
      <c r="C15" s="1" t="s">
        <v>114</v>
      </c>
      <c r="D15" s="1">
        <f t="shared" si="0"/>
        <v>475</v>
      </c>
      <c r="E15" s="1">
        <v>475</v>
      </c>
      <c r="F15" s="1">
        <v>1</v>
      </c>
      <c r="G15" s="2">
        <f t="shared" si="1"/>
        <v>69231.890394986141</v>
      </c>
      <c r="H15" s="14">
        <f t="shared" si="2"/>
        <v>13846.37807899723</v>
      </c>
      <c r="I15" s="14">
        <f t="shared" si="3"/>
        <v>83078.268473983364</v>
      </c>
      <c r="J15" s="14">
        <v>170000</v>
      </c>
      <c r="K15" s="14">
        <f t="shared" si="4"/>
        <v>86921.731526016636</v>
      </c>
      <c r="O15">
        <f>$F15</f>
        <v>1</v>
      </c>
    </row>
    <row r="16" spans="2:25" x14ac:dyDescent="0.55000000000000004">
      <c r="B16" s="1">
        <v>1164</v>
      </c>
      <c r="C16" s="1" t="s">
        <v>115</v>
      </c>
      <c r="D16" s="1">
        <f t="shared" si="0"/>
        <v>300</v>
      </c>
      <c r="E16" s="1">
        <v>300</v>
      </c>
      <c r="F16" s="1">
        <v>1</v>
      </c>
      <c r="G16" s="2">
        <f t="shared" si="1"/>
        <v>43725.404459991252</v>
      </c>
      <c r="H16" s="14">
        <f t="shared" si="2"/>
        <v>8745.0808919982501</v>
      </c>
      <c r="I16" s="14">
        <f t="shared" si="3"/>
        <v>52470.485351989504</v>
      </c>
      <c r="J16" s="14">
        <v>80000</v>
      </c>
      <c r="K16" s="14">
        <f t="shared" si="4"/>
        <v>27529.514648010496</v>
      </c>
      <c r="O16">
        <f>$F16</f>
        <v>1</v>
      </c>
    </row>
    <row r="17" spans="2:24" x14ac:dyDescent="0.55000000000000004">
      <c r="B17" s="1">
        <v>1171</v>
      </c>
      <c r="C17" s="1" t="s">
        <v>116</v>
      </c>
      <c r="D17" s="1">
        <f t="shared" si="0"/>
        <v>475</v>
      </c>
      <c r="E17" s="1">
        <v>475</v>
      </c>
      <c r="F17" s="1">
        <v>1</v>
      </c>
      <c r="G17" s="2">
        <f t="shared" si="1"/>
        <v>69231.890394986141</v>
      </c>
      <c r="H17" s="14">
        <f t="shared" si="2"/>
        <v>13846.37807899723</v>
      </c>
      <c r="I17" s="14">
        <f t="shared" si="3"/>
        <v>83078.268473983364</v>
      </c>
      <c r="J17" s="14">
        <v>175000</v>
      </c>
      <c r="K17" s="14">
        <f t="shared" si="4"/>
        <v>91921.731526016636</v>
      </c>
      <c r="N17">
        <f>$F17</f>
        <v>1</v>
      </c>
    </row>
    <row r="18" spans="2:24" x14ac:dyDescent="0.55000000000000004">
      <c r="B18" s="1">
        <v>1172</v>
      </c>
      <c r="C18" s="1" t="s">
        <v>117</v>
      </c>
      <c r="D18" s="1">
        <f t="shared" si="0"/>
        <v>75</v>
      </c>
      <c r="E18" s="1">
        <v>75</v>
      </c>
      <c r="F18" s="1">
        <v>1</v>
      </c>
      <c r="G18" s="2">
        <f t="shared" si="1"/>
        <v>10931.351114997813</v>
      </c>
      <c r="H18" s="14">
        <f t="shared" si="2"/>
        <v>2186.2702229995625</v>
      </c>
      <c r="I18" s="14">
        <f t="shared" si="3"/>
        <v>13117.621337997376</v>
      </c>
      <c r="J18" s="14">
        <v>45000</v>
      </c>
      <c r="K18" s="14">
        <f t="shared" si="4"/>
        <v>31882.378662002622</v>
      </c>
      <c r="N18">
        <f>$F18</f>
        <v>1</v>
      </c>
    </row>
    <row r="19" spans="2:24" x14ac:dyDescent="0.55000000000000004">
      <c r="D19">
        <f>SUM(D3:D18)</f>
        <v>3420</v>
      </c>
      <c r="F19" s="18">
        <f>SUM(F3:F18)</f>
        <v>34</v>
      </c>
      <c r="G19" s="6">
        <f>SUM(G3:G18)</f>
        <v>498469.6108439003</v>
      </c>
      <c r="H19" s="6"/>
      <c r="I19" s="6"/>
      <c r="J19" s="6">
        <f>SUM(J3:J18)</f>
        <v>1232200</v>
      </c>
      <c r="K19" s="6">
        <f>SUM(K3:K18)</f>
        <v>634036.46698731964</v>
      </c>
      <c r="M19">
        <f>SUM(M3:M18)</f>
        <v>4</v>
      </c>
      <c r="N19">
        <f t="shared" ref="N19:X19" si="5">SUM(N3:N18)</f>
        <v>11</v>
      </c>
      <c r="O19">
        <f t="shared" si="5"/>
        <v>5</v>
      </c>
      <c r="P19">
        <f t="shared" si="5"/>
        <v>0</v>
      </c>
      <c r="Q19">
        <f t="shared" si="5"/>
        <v>0</v>
      </c>
      <c r="R19">
        <f t="shared" si="5"/>
        <v>0</v>
      </c>
      <c r="S19">
        <f t="shared" si="5"/>
        <v>8</v>
      </c>
      <c r="T19">
        <f t="shared" si="5"/>
        <v>0</v>
      </c>
      <c r="U19">
        <f t="shared" si="5"/>
        <v>0</v>
      </c>
      <c r="V19">
        <f t="shared" si="5"/>
        <v>0</v>
      </c>
      <c r="W19">
        <f t="shared" si="5"/>
        <v>0</v>
      </c>
      <c r="X19">
        <f t="shared" si="5"/>
        <v>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3DB2-2BE8-4FB6-848B-BD6E7A76A549}">
  <dimension ref="B1:Y9"/>
  <sheetViews>
    <sheetView workbookViewId="0">
      <selection activeCell="H1" sqref="H1:K3"/>
    </sheetView>
  </sheetViews>
  <sheetFormatPr defaultRowHeight="18" x14ac:dyDescent="0.55000000000000004"/>
  <cols>
    <col min="1" max="1" width="2" customWidth="1"/>
    <col min="3" max="3" width="21.5" bestFit="1" customWidth="1"/>
    <col min="12" max="12" width="2.83203125" customWidth="1"/>
    <col min="13" max="25" width="6.83203125" customWidth="1"/>
  </cols>
  <sheetData>
    <row r="1" spans="2:25" s="9" customFormat="1" ht="36" x14ac:dyDescent="0.55000000000000004">
      <c r="G1" s="10">
        <f>'[2]Exchange rate'!B3</f>
        <v>145.75134819997083</v>
      </c>
      <c r="H1" s="10">
        <v>0.2</v>
      </c>
      <c r="I1" s="10"/>
      <c r="J1" s="10"/>
      <c r="K1" s="10"/>
      <c r="M1" s="9" t="s">
        <v>34</v>
      </c>
      <c r="N1" s="9" t="s">
        <v>35</v>
      </c>
      <c r="O1" s="9" t="s">
        <v>36</v>
      </c>
      <c r="P1" s="9" t="s">
        <v>37</v>
      </c>
      <c r="Q1" s="9" t="s">
        <v>38</v>
      </c>
      <c r="R1" s="9" t="s">
        <v>39</v>
      </c>
      <c r="S1" s="9" t="s">
        <v>40</v>
      </c>
      <c r="T1" s="9" t="s">
        <v>41</v>
      </c>
      <c r="U1" s="9" t="s">
        <v>42</v>
      </c>
      <c r="Y1" s="9" t="s">
        <v>43</v>
      </c>
    </row>
    <row r="2" spans="2:25" x14ac:dyDescent="0.55000000000000004">
      <c r="B2" s="1" t="s">
        <v>44</v>
      </c>
      <c r="C2" s="1" t="s">
        <v>45</v>
      </c>
      <c r="D2" s="1" t="s">
        <v>100</v>
      </c>
      <c r="E2" s="1" t="s">
        <v>101</v>
      </c>
      <c r="F2" s="1" t="s">
        <v>48</v>
      </c>
      <c r="G2" s="17" t="s">
        <v>49</v>
      </c>
      <c r="H2" s="13" t="s">
        <v>50</v>
      </c>
      <c r="I2" s="13" t="s">
        <v>51</v>
      </c>
      <c r="J2" s="13" t="s">
        <v>52</v>
      </c>
      <c r="K2" s="13" t="s">
        <v>53</v>
      </c>
    </row>
    <row r="3" spans="2:25" x14ac:dyDescent="0.55000000000000004">
      <c r="B3" s="1">
        <v>1190</v>
      </c>
      <c r="C3" s="1" t="s">
        <v>118</v>
      </c>
      <c r="D3" s="1">
        <f t="shared" ref="D3:D8" si="0">E3*F3</f>
        <v>325</v>
      </c>
      <c r="E3" s="1">
        <v>325</v>
      </c>
      <c r="F3" s="1">
        <v>1</v>
      </c>
      <c r="G3" s="2">
        <f t="shared" ref="G3:G8" si="1">D3*G$1</f>
        <v>47369.188164990519</v>
      </c>
      <c r="H3" s="14">
        <f t="shared" ref="H3:H8" si="2">G3*H$1</f>
        <v>9473.8376329981038</v>
      </c>
      <c r="I3" s="14">
        <f t="shared" ref="I3:I8" si="3">G3+H3</f>
        <v>56843.025797988623</v>
      </c>
      <c r="J3" s="14">
        <v>85000</v>
      </c>
      <c r="K3" s="14">
        <f t="shared" ref="K3:K8" si="4">IF(J3="","",J3-I3)</f>
        <v>28156.974202011377</v>
      </c>
      <c r="S3">
        <f>$F3</f>
        <v>1</v>
      </c>
    </row>
    <row r="4" spans="2:25" x14ac:dyDescent="0.55000000000000004">
      <c r="B4" s="1">
        <v>1191</v>
      </c>
      <c r="C4" s="1" t="s">
        <v>119</v>
      </c>
      <c r="D4" s="1">
        <f t="shared" si="0"/>
        <v>125</v>
      </c>
      <c r="E4" s="1">
        <v>25</v>
      </c>
      <c r="F4" s="1">
        <v>5</v>
      </c>
      <c r="G4" s="2">
        <f t="shared" si="1"/>
        <v>18218.918524996356</v>
      </c>
      <c r="H4" s="14">
        <f t="shared" si="2"/>
        <v>3643.7837049992713</v>
      </c>
      <c r="I4" s="14">
        <f t="shared" si="3"/>
        <v>21862.702229995626</v>
      </c>
      <c r="J4" s="14">
        <v>190000</v>
      </c>
      <c r="K4" s="14">
        <f t="shared" si="4"/>
        <v>168137.29777000437</v>
      </c>
      <c r="Y4">
        <f>$F4</f>
        <v>5</v>
      </c>
    </row>
    <row r="5" spans="2:25" x14ac:dyDescent="0.55000000000000004">
      <c r="B5" s="1">
        <v>1196</v>
      </c>
      <c r="C5" s="1" t="s">
        <v>120</v>
      </c>
      <c r="D5" s="1">
        <f t="shared" si="0"/>
        <v>1100</v>
      </c>
      <c r="E5" s="1">
        <v>1100</v>
      </c>
      <c r="F5" s="1">
        <v>1</v>
      </c>
      <c r="G5" s="2">
        <f t="shared" si="1"/>
        <v>160326.48301996791</v>
      </c>
      <c r="H5" s="14">
        <f t="shared" si="2"/>
        <v>32065.296603993585</v>
      </c>
      <c r="I5" s="14">
        <f t="shared" si="3"/>
        <v>192391.77962396148</v>
      </c>
      <c r="J5" s="14">
        <v>250000</v>
      </c>
      <c r="K5" s="14">
        <f t="shared" si="4"/>
        <v>57608.220376038516</v>
      </c>
      <c r="M5">
        <f>$F5</f>
        <v>1</v>
      </c>
    </row>
    <row r="6" spans="2:25" x14ac:dyDescent="0.55000000000000004">
      <c r="B6" s="1">
        <v>1199</v>
      </c>
      <c r="C6" s="1" t="s">
        <v>121</v>
      </c>
      <c r="D6" s="1">
        <f t="shared" si="0"/>
        <v>450</v>
      </c>
      <c r="E6" s="1">
        <v>450</v>
      </c>
      <c r="F6" s="1">
        <v>1</v>
      </c>
      <c r="G6" s="2">
        <f t="shared" si="1"/>
        <v>65588.106689986875</v>
      </c>
      <c r="H6" s="14">
        <f t="shared" si="2"/>
        <v>13117.621337997376</v>
      </c>
      <c r="I6" s="14">
        <f t="shared" si="3"/>
        <v>78705.728027984253</v>
      </c>
      <c r="J6" s="14">
        <v>130000</v>
      </c>
      <c r="K6" s="14">
        <f t="shared" si="4"/>
        <v>51294.271972015747</v>
      </c>
      <c r="M6">
        <f>$F6</f>
        <v>1</v>
      </c>
    </row>
    <row r="7" spans="2:25" x14ac:dyDescent="0.55000000000000004">
      <c r="B7" s="1">
        <v>1203</v>
      </c>
      <c r="C7" s="1" t="s">
        <v>122</v>
      </c>
      <c r="D7" s="1">
        <f t="shared" si="0"/>
        <v>400</v>
      </c>
      <c r="E7" s="1">
        <v>400</v>
      </c>
      <c r="F7" s="1">
        <v>1</v>
      </c>
      <c r="G7" s="2">
        <f t="shared" si="1"/>
        <v>58300.539279988334</v>
      </c>
      <c r="H7" s="14">
        <f t="shared" si="2"/>
        <v>11660.107855997667</v>
      </c>
      <c r="I7" s="14">
        <f t="shared" si="3"/>
        <v>69960.647135986001</v>
      </c>
      <c r="J7" s="14">
        <v>110000</v>
      </c>
      <c r="K7" s="14">
        <f t="shared" si="4"/>
        <v>40039.352864013999</v>
      </c>
      <c r="M7">
        <f>$F7</f>
        <v>1</v>
      </c>
    </row>
    <row r="8" spans="2:25" x14ac:dyDescent="0.55000000000000004">
      <c r="B8" s="16">
        <v>1206</v>
      </c>
      <c r="C8" s="16" t="s">
        <v>123</v>
      </c>
      <c r="D8" s="16">
        <f t="shared" si="0"/>
        <v>700</v>
      </c>
      <c r="E8" s="16">
        <v>700</v>
      </c>
      <c r="F8" s="1">
        <v>1</v>
      </c>
      <c r="G8" s="19">
        <f t="shared" si="1"/>
        <v>102025.94373997959</v>
      </c>
      <c r="H8" s="14">
        <f t="shared" si="2"/>
        <v>20405.188747995919</v>
      </c>
      <c r="I8" s="14">
        <f t="shared" si="3"/>
        <v>122431.1324879755</v>
      </c>
      <c r="J8" s="20">
        <v>180000</v>
      </c>
      <c r="K8" s="14">
        <f t="shared" si="4"/>
        <v>57568.867512024503</v>
      </c>
      <c r="Y8">
        <f>$F8</f>
        <v>1</v>
      </c>
    </row>
    <row r="9" spans="2:25" x14ac:dyDescent="0.55000000000000004">
      <c r="D9">
        <f>SUM(D3:D8)</f>
        <v>3100</v>
      </c>
      <c r="F9" s="6">
        <f>SUM(F3:F8)</f>
        <v>10</v>
      </c>
      <c r="G9" s="6">
        <f>SUM(G3:G8)</f>
        <v>451829.1794199096</v>
      </c>
      <c r="H9" s="6"/>
      <c r="I9" s="6"/>
      <c r="J9" s="6">
        <f>SUM(J3:J8)</f>
        <v>945000</v>
      </c>
      <c r="K9" s="6">
        <f>SUM(K3:K8)</f>
        <v>402804.9846961085</v>
      </c>
      <c r="M9" s="6">
        <f>SUM(M3:M8)</f>
        <v>3</v>
      </c>
      <c r="N9" s="6">
        <f t="shared" ref="N9:Y9" si="5">SUM(N3:N8)</f>
        <v>0</v>
      </c>
      <c r="O9" s="6">
        <f t="shared" si="5"/>
        <v>0</v>
      </c>
      <c r="P9" s="6">
        <f t="shared" si="5"/>
        <v>0</v>
      </c>
      <c r="Q9" s="6">
        <f t="shared" si="5"/>
        <v>0</v>
      </c>
      <c r="R9" s="6">
        <f t="shared" si="5"/>
        <v>0</v>
      </c>
      <c r="S9" s="6">
        <f t="shared" si="5"/>
        <v>1</v>
      </c>
      <c r="T9" s="6">
        <f t="shared" si="5"/>
        <v>0</v>
      </c>
      <c r="U9" s="6">
        <f t="shared" si="5"/>
        <v>0</v>
      </c>
      <c r="V9" s="6">
        <f t="shared" si="5"/>
        <v>0</v>
      </c>
      <c r="W9" s="6">
        <f t="shared" si="5"/>
        <v>0</v>
      </c>
      <c r="X9" s="6">
        <f t="shared" si="5"/>
        <v>0</v>
      </c>
      <c r="Y9" s="6">
        <f t="shared" si="5"/>
        <v>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3387-29D6-4B1F-BE58-542E2F70B6BB}">
  <dimension ref="B1:AC18"/>
  <sheetViews>
    <sheetView workbookViewId="0">
      <selection activeCell="J1" sqref="J1"/>
    </sheetView>
  </sheetViews>
  <sheetFormatPr defaultRowHeight="18" x14ac:dyDescent="0.55000000000000004"/>
  <cols>
    <col min="1" max="1" width="3.25" customWidth="1"/>
    <col min="3" max="3" width="17.25" bestFit="1" customWidth="1"/>
    <col min="7" max="11" width="9.5" style="18" customWidth="1"/>
    <col min="12" max="12" width="2.6640625" customWidth="1"/>
    <col min="13" max="14" width="6.83203125" customWidth="1"/>
    <col min="15" max="16" width="5.1640625" customWidth="1"/>
    <col min="17" max="25" width="6.9140625" customWidth="1"/>
    <col min="26" max="29" width="7.1640625" customWidth="1"/>
  </cols>
  <sheetData>
    <row r="1" spans="2:29" s="9" customFormat="1" ht="36" x14ac:dyDescent="0.55000000000000004">
      <c r="G1" s="10">
        <f>'[2]Exchange rate'!B3</f>
        <v>145.75134819997083</v>
      </c>
      <c r="H1" s="10">
        <v>0.1</v>
      </c>
      <c r="I1" s="10"/>
      <c r="J1" s="10"/>
      <c r="K1" s="10"/>
      <c r="Q1" s="9" t="s">
        <v>34</v>
      </c>
      <c r="R1" s="9" t="s">
        <v>35</v>
      </c>
      <c r="S1" s="9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AC1" s="9" t="s">
        <v>43</v>
      </c>
    </row>
    <row r="2" spans="2:29" x14ac:dyDescent="0.55000000000000004">
      <c r="B2" s="1" t="s">
        <v>0</v>
      </c>
      <c r="C2" s="1"/>
      <c r="D2" s="1" t="s">
        <v>100</v>
      </c>
      <c r="E2" s="1" t="s">
        <v>101</v>
      </c>
      <c r="F2" s="1" t="s">
        <v>48</v>
      </c>
      <c r="G2" s="17" t="s">
        <v>49</v>
      </c>
      <c r="H2" s="13" t="s">
        <v>50</v>
      </c>
      <c r="I2" s="13" t="s">
        <v>51</v>
      </c>
      <c r="J2" s="13" t="s">
        <v>52</v>
      </c>
      <c r="K2" s="13" t="s">
        <v>53</v>
      </c>
      <c r="M2" t="s">
        <v>124</v>
      </c>
      <c r="N2" t="s">
        <v>125</v>
      </c>
      <c r="O2" t="s">
        <v>126</v>
      </c>
    </row>
    <row r="3" spans="2:29" x14ac:dyDescent="0.55000000000000004">
      <c r="B3" s="1"/>
      <c r="C3" s="1" t="s">
        <v>127</v>
      </c>
      <c r="D3" s="1">
        <f t="shared" ref="D3:D17" si="0">E3*F3</f>
        <v>40.5</v>
      </c>
      <c r="E3" s="1">
        <v>40.5</v>
      </c>
      <c r="F3" s="1">
        <v>1</v>
      </c>
      <c r="G3" s="2">
        <f t="shared" ref="G3:G17" si="1">D3*G$1</f>
        <v>5902.9296020988186</v>
      </c>
      <c r="H3" s="14">
        <f>G3*H$1</f>
        <v>590.29296020988193</v>
      </c>
      <c r="I3" s="14">
        <f>G3+H3</f>
        <v>6493.2225623087006</v>
      </c>
      <c r="J3" s="14">
        <v>8000</v>
      </c>
      <c r="K3" s="14">
        <f>IF(J3="","",J3-I3)</f>
        <v>1506.7774376912994</v>
      </c>
      <c r="N3" t="s">
        <v>128</v>
      </c>
      <c r="O3" t="s">
        <v>129</v>
      </c>
      <c r="Q3">
        <f>$F3</f>
        <v>1</v>
      </c>
    </row>
    <row r="4" spans="2:29" x14ac:dyDescent="0.55000000000000004">
      <c r="B4" s="1"/>
      <c r="C4" s="1" t="s">
        <v>130</v>
      </c>
      <c r="D4" s="1">
        <f t="shared" si="0"/>
        <v>200</v>
      </c>
      <c r="E4" s="1">
        <v>200</v>
      </c>
      <c r="F4" s="1">
        <v>1</v>
      </c>
      <c r="G4" s="2">
        <f t="shared" si="1"/>
        <v>29150.269639994167</v>
      </c>
      <c r="H4" s="14">
        <f t="shared" ref="H4:H13" si="2">G4*H$1</f>
        <v>2915.0269639994167</v>
      </c>
      <c r="I4" s="14">
        <f t="shared" ref="I4:I13" si="3">G4+H4</f>
        <v>32065.296603993585</v>
      </c>
      <c r="J4" s="14">
        <v>45000</v>
      </c>
      <c r="K4" s="14">
        <f t="shared" ref="K4:K13" si="4">IF(J4="","",J4-I4)</f>
        <v>12934.703396006415</v>
      </c>
      <c r="N4" t="s">
        <v>131</v>
      </c>
      <c r="O4" t="s">
        <v>132</v>
      </c>
      <c r="R4">
        <f>$F4</f>
        <v>1</v>
      </c>
    </row>
    <row r="5" spans="2:29" x14ac:dyDescent="0.55000000000000004">
      <c r="B5" s="1"/>
      <c r="C5" s="1" t="s">
        <v>133</v>
      </c>
      <c r="D5" s="1">
        <f t="shared" si="0"/>
        <v>45</v>
      </c>
      <c r="E5" s="1">
        <v>45</v>
      </c>
      <c r="F5" s="1">
        <v>1</v>
      </c>
      <c r="G5" s="2">
        <f t="shared" si="1"/>
        <v>6558.8106689986871</v>
      </c>
      <c r="H5" s="14">
        <f t="shared" si="2"/>
        <v>655.88106689986876</v>
      </c>
      <c r="I5" s="14">
        <f t="shared" si="3"/>
        <v>7214.6917358985556</v>
      </c>
      <c r="J5" s="14"/>
      <c r="K5" s="14" t="str">
        <f t="shared" si="4"/>
        <v/>
      </c>
      <c r="N5" t="s">
        <v>131</v>
      </c>
      <c r="O5" t="s">
        <v>132</v>
      </c>
      <c r="R5">
        <f>$F5</f>
        <v>1</v>
      </c>
    </row>
    <row r="6" spans="2:29" x14ac:dyDescent="0.55000000000000004">
      <c r="B6" s="1"/>
      <c r="C6" s="1" t="s">
        <v>134</v>
      </c>
      <c r="D6" s="1">
        <f t="shared" si="0"/>
        <v>4</v>
      </c>
      <c r="E6" s="1">
        <v>4</v>
      </c>
      <c r="F6" s="1">
        <v>1</v>
      </c>
      <c r="G6" s="2">
        <f t="shared" si="1"/>
        <v>583.00539279988334</v>
      </c>
      <c r="H6" s="14">
        <f t="shared" si="2"/>
        <v>58.300539279988335</v>
      </c>
      <c r="I6" s="14">
        <f t="shared" si="3"/>
        <v>641.3059320798717</v>
      </c>
      <c r="J6" s="14"/>
      <c r="K6" s="14" t="str">
        <f t="shared" si="4"/>
        <v/>
      </c>
      <c r="N6" t="s">
        <v>135</v>
      </c>
      <c r="O6" t="s">
        <v>136</v>
      </c>
      <c r="AC6">
        <f>$F6</f>
        <v>1</v>
      </c>
    </row>
    <row r="7" spans="2:29" x14ac:dyDescent="0.55000000000000004">
      <c r="B7" s="1"/>
      <c r="C7" s="1" t="s">
        <v>137</v>
      </c>
      <c r="D7" s="1">
        <f t="shared" si="0"/>
        <v>11.55</v>
      </c>
      <c r="E7" s="1">
        <v>11.55</v>
      </c>
      <c r="F7" s="1">
        <v>1</v>
      </c>
      <c r="G7" s="2">
        <f t="shared" si="1"/>
        <v>1683.4280717096633</v>
      </c>
      <c r="H7" s="14">
        <f t="shared" si="2"/>
        <v>168.34280717096635</v>
      </c>
      <c r="I7" s="14">
        <f t="shared" si="3"/>
        <v>1851.7708788806297</v>
      </c>
      <c r="J7" s="14"/>
      <c r="K7" s="14" t="str">
        <f t="shared" si="4"/>
        <v/>
      </c>
      <c r="N7" t="s">
        <v>135</v>
      </c>
      <c r="O7" t="s">
        <v>138</v>
      </c>
      <c r="Q7">
        <f>$F7</f>
        <v>1</v>
      </c>
    </row>
    <row r="8" spans="2:29" x14ac:dyDescent="0.55000000000000004">
      <c r="B8" s="1"/>
      <c r="C8" s="1" t="s">
        <v>139</v>
      </c>
      <c r="D8" s="1">
        <f t="shared" si="0"/>
        <v>2.2999999999999998</v>
      </c>
      <c r="E8" s="1">
        <v>2.2999999999999998</v>
      </c>
      <c r="F8" s="1">
        <v>1</v>
      </c>
      <c r="G8" s="2">
        <f t="shared" si="1"/>
        <v>335.22810085993291</v>
      </c>
      <c r="H8" s="14">
        <f t="shared" si="2"/>
        <v>33.522810085993292</v>
      </c>
      <c r="I8" s="14">
        <f t="shared" si="3"/>
        <v>368.75091094592619</v>
      </c>
      <c r="J8" s="14"/>
      <c r="K8" s="14" t="str">
        <f t="shared" si="4"/>
        <v/>
      </c>
      <c r="N8" t="s">
        <v>135</v>
      </c>
      <c r="O8" t="s">
        <v>138</v>
      </c>
      <c r="Q8">
        <f>$F8</f>
        <v>1</v>
      </c>
    </row>
    <row r="9" spans="2:29" x14ac:dyDescent="0.55000000000000004">
      <c r="B9" s="1"/>
      <c r="C9" s="1" t="s">
        <v>140</v>
      </c>
      <c r="D9" s="1">
        <f t="shared" si="0"/>
        <v>2.95</v>
      </c>
      <c r="E9" s="1">
        <v>2.95</v>
      </c>
      <c r="F9" s="1">
        <v>1</v>
      </c>
      <c r="G9" s="2">
        <f t="shared" si="1"/>
        <v>429.96647718991397</v>
      </c>
      <c r="H9" s="14">
        <f t="shared" si="2"/>
        <v>42.996647718991397</v>
      </c>
      <c r="I9" s="14">
        <f t="shared" si="3"/>
        <v>472.96312490890534</v>
      </c>
      <c r="J9" s="14"/>
      <c r="K9" s="14" t="str">
        <f t="shared" si="4"/>
        <v/>
      </c>
      <c r="N9" t="s">
        <v>135</v>
      </c>
      <c r="O9" t="s">
        <v>138</v>
      </c>
      <c r="S9">
        <f>$F9</f>
        <v>1</v>
      </c>
    </row>
    <row r="10" spans="2:29" x14ac:dyDescent="0.55000000000000004">
      <c r="B10" s="1"/>
      <c r="C10" s="1" t="s">
        <v>141</v>
      </c>
      <c r="D10" s="1">
        <f t="shared" si="0"/>
        <v>13.5</v>
      </c>
      <c r="E10" s="1">
        <v>13.5</v>
      </c>
      <c r="F10" s="1">
        <v>1</v>
      </c>
      <c r="G10" s="2">
        <f t="shared" si="1"/>
        <v>1967.6432006996063</v>
      </c>
      <c r="H10" s="14">
        <f t="shared" si="2"/>
        <v>196.76432006996063</v>
      </c>
      <c r="I10" s="14">
        <f t="shared" si="3"/>
        <v>2164.4075207695669</v>
      </c>
      <c r="J10" s="14"/>
      <c r="K10" s="14" t="str">
        <f t="shared" si="4"/>
        <v/>
      </c>
      <c r="N10" t="s">
        <v>135</v>
      </c>
      <c r="O10" t="s">
        <v>142</v>
      </c>
      <c r="W10">
        <f>$F10</f>
        <v>1</v>
      </c>
    </row>
    <row r="11" spans="2:29" x14ac:dyDescent="0.55000000000000004">
      <c r="B11" s="1"/>
      <c r="C11" s="1" t="s">
        <v>143</v>
      </c>
      <c r="D11" s="1">
        <f t="shared" si="0"/>
        <v>250</v>
      </c>
      <c r="E11" s="1">
        <v>250</v>
      </c>
      <c r="F11" s="1">
        <v>1</v>
      </c>
      <c r="G11" s="2">
        <f t="shared" si="1"/>
        <v>36437.837049992711</v>
      </c>
      <c r="H11" s="14">
        <f t="shared" si="2"/>
        <v>3643.7837049992713</v>
      </c>
      <c r="I11" s="14">
        <f t="shared" si="3"/>
        <v>40081.620754991985</v>
      </c>
      <c r="J11" s="14">
        <v>66000</v>
      </c>
      <c r="K11" s="14">
        <f t="shared" si="4"/>
        <v>25918.379245008015</v>
      </c>
      <c r="N11" t="s">
        <v>144</v>
      </c>
      <c r="O11" t="s">
        <v>145</v>
      </c>
      <c r="R11">
        <f>$F11</f>
        <v>1</v>
      </c>
    </row>
    <row r="12" spans="2:29" x14ac:dyDescent="0.55000000000000004">
      <c r="B12" s="1"/>
      <c r="C12" s="1" t="s">
        <v>146</v>
      </c>
      <c r="D12" s="1">
        <f t="shared" si="0"/>
        <v>90</v>
      </c>
      <c r="E12" s="1">
        <v>90</v>
      </c>
      <c r="F12" s="1">
        <v>1</v>
      </c>
      <c r="G12" s="2">
        <f t="shared" si="1"/>
        <v>13117.621337997374</v>
      </c>
      <c r="H12" s="14">
        <f t="shared" si="2"/>
        <v>1311.7621337997375</v>
      </c>
      <c r="I12" s="14">
        <f t="shared" si="3"/>
        <v>14429.383471797111</v>
      </c>
      <c r="J12" s="14">
        <v>32000</v>
      </c>
      <c r="K12" s="14">
        <f t="shared" si="4"/>
        <v>17570.616528202889</v>
      </c>
      <c r="N12" t="s">
        <v>144</v>
      </c>
      <c r="O12" t="s">
        <v>145</v>
      </c>
      <c r="R12">
        <f>$F12</f>
        <v>1</v>
      </c>
    </row>
    <row r="13" spans="2:29" x14ac:dyDescent="0.55000000000000004">
      <c r="B13" s="1"/>
      <c r="C13" s="1" t="s">
        <v>130</v>
      </c>
      <c r="D13" s="1">
        <f t="shared" si="0"/>
        <v>90</v>
      </c>
      <c r="E13" s="1">
        <v>90</v>
      </c>
      <c r="F13" s="1">
        <v>1</v>
      </c>
      <c r="G13" s="2">
        <f t="shared" si="1"/>
        <v>13117.621337997374</v>
      </c>
      <c r="H13" s="14">
        <f t="shared" si="2"/>
        <v>1311.7621337997375</v>
      </c>
      <c r="I13" s="14">
        <f t="shared" si="3"/>
        <v>14429.383471797111</v>
      </c>
      <c r="J13" s="14">
        <v>45000</v>
      </c>
      <c r="K13" s="14">
        <f t="shared" si="4"/>
        <v>30570.616528202889</v>
      </c>
      <c r="N13" t="s">
        <v>144</v>
      </c>
      <c r="O13" t="s">
        <v>145</v>
      </c>
      <c r="W13">
        <f>$F13</f>
        <v>1</v>
      </c>
    </row>
    <row r="14" spans="2:29" x14ac:dyDescent="0.55000000000000004">
      <c r="B14" s="1"/>
      <c r="C14" s="1" t="s">
        <v>147</v>
      </c>
      <c r="D14" s="1">
        <f t="shared" si="0"/>
        <v>25</v>
      </c>
      <c r="E14" s="1">
        <v>25</v>
      </c>
      <c r="F14" s="1">
        <v>1</v>
      </c>
      <c r="G14" s="2">
        <f t="shared" si="1"/>
        <v>3643.7837049992709</v>
      </c>
      <c r="H14" s="14"/>
      <c r="I14" s="14"/>
      <c r="J14" s="14"/>
      <c r="K14" s="14"/>
      <c r="N14" t="s">
        <v>148</v>
      </c>
      <c r="O14" t="s">
        <v>149</v>
      </c>
      <c r="S14">
        <f>$F14</f>
        <v>1</v>
      </c>
    </row>
    <row r="15" spans="2:29" x14ac:dyDescent="0.55000000000000004">
      <c r="B15" s="1"/>
      <c r="C15" s="1" t="s">
        <v>150</v>
      </c>
      <c r="D15" s="1">
        <f t="shared" si="0"/>
        <v>10</v>
      </c>
      <c r="E15" s="1">
        <v>10</v>
      </c>
      <c r="F15" s="1">
        <v>1</v>
      </c>
      <c r="G15" s="2">
        <f t="shared" si="1"/>
        <v>1457.5134819997083</v>
      </c>
      <c r="H15" s="14"/>
      <c r="I15" s="14"/>
      <c r="J15" s="14"/>
      <c r="K15" s="14"/>
      <c r="N15" t="s">
        <v>148</v>
      </c>
      <c r="O15" t="s">
        <v>149</v>
      </c>
      <c r="S15">
        <f>$F15</f>
        <v>1</v>
      </c>
    </row>
    <row r="16" spans="2:29" x14ac:dyDescent="0.55000000000000004">
      <c r="B16" s="1"/>
      <c r="C16" s="1"/>
      <c r="D16" s="1">
        <f t="shared" si="0"/>
        <v>0</v>
      </c>
      <c r="E16" s="1"/>
      <c r="F16" s="1"/>
      <c r="G16" s="2">
        <f t="shared" si="1"/>
        <v>0</v>
      </c>
      <c r="H16" s="14"/>
      <c r="I16" s="14"/>
      <c r="J16" s="14"/>
      <c r="K16" s="14"/>
      <c r="R16">
        <f>$F16</f>
        <v>0</v>
      </c>
    </row>
    <row r="17" spans="2:18" x14ac:dyDescent="0.55000000000000004">
      <c r="B17" s="1"/>
      <c r="C17" s="1"/>
      <c r="D17" s="1">
        <f t="shared" si="0"/>
        <v>0</v>
      </c>
      <c r="E17" s="1"/>
      <c r="F17" s="1"/>
      <c r="G17" s="2">
        <f t="shared" si="1"/>
        <v>0</v>
      </c>
      <c r="H17" s="14"/>
      <c r="I17" s="14"/>
      <c r="J17" s="14"/>
      <c r="K17" s="14"/>
      <c r="R17">
        <f>$F17</f>
        <v>0</v>
      </c>
    </row>
    <row r="18" spans="2:18" x14ac:dyDescent="0.55000000000000004">
      <c r="D18">
        <f>SUM(D3:D17)</f>
        <v>784.8</v>
      </c>
      <c r="F18" s="18">
        <f>SUM(F3:F17)</f>
        <v>13</v>
      </c>
      <c r="G18" s="6">
        <f>SUM(G3:G17)</f>
        <v>114385.65806733711</v>
      </c>
      <c r="H18" s="6"/>
      <c r="I18" s="6"/>
      <c r="J18" s="6">
        <f>SUM(J3:J17)</f>
        <v>196000</v>
      </c>
      <c r="K18" s="6">
        <f>SUM(K3:K17)</f>
        <v>88501.0931351115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9619-63BA-42E4-A10B-26A1913246C0}">
  <dimension ref="B2:G10"/>
  <sheetViews>
    <sheetView topLeftCell="A2" workbookViewId="0">
      <selection activeCell="D10" sqref="D10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5" width="12.5" customWidth="1"/>
    <col min="6" max="6" width="16.1640625" customWidth="1"/>
  </cols>
  <sheetData>
    <row r="2" spans="2:7" x14ac:dyDescent="0.55000000000000004">
      <c r="B2" s="1" t="s">
        <v>0</v>
      </c>
      <c r="C2" s="1" t="s">
        <v>1</v>
      </c>
      <c r="D2" s="2" t="s">
        <v>312</v>
      </c>
      <c r="E2" s="2" t="s">
        <v>313</v>
      </c>
      <c r="F2" s="4" t="s">
        <v>4</v>
      </c>
    </row>
    <row r="3" spans="2:7" x14ac:dyDescent="0.55000000000000004">
      <c r="B3">
        <v>1</v>
      </c>
      <c r="C3" t="s">
        <v>314</v>
      </c>
      <c r="D3">
        <v>213.12</v>
      </c>
      <c r="G3" t="s">
        <v>315</v>
      </c>
    </row>
    <row r="5" spans="2:7" x14ac:dyDescent="0.55000000000000004">
      <c r="C5" t="s">
        <v>316</v>
      </c>
      <c r="D5">
        <v>7.5</v>
      </c>
      <c r="G5" t="s">
        <v>317</v>
      </c>
    </row>
    <row r="6" spans="2:7" x14ac:dyDescent="0.55000000000000004">
      <c r="C6" t="s">
        <v>316</v>
      </c>
      <c r="D6">
        <v>7.5</v>
      </c>
      <c r="G6" t="s">
        <v>318</v>
      </c>
    </row>
    <row r="7" spans="2:7" x14ac:dyDescent="0.55000000000000004">
      <c r="C7" t="s">
        <v>319</v>
      </c>
      <c r="D7">
        <v>7.5</v>
      </c>
      <c r="G7" t="s">
        <v>320</v>
      </c>
    </row>
    <row r="8" spans="2:7" x14ac:dyDescent="0.55000000000000004">
      <c r="C8" t="s">
        <v>319</v>
      </c>
      <c r="D8">
        <v>20</v>
      </c>
      <c r="G8" t="s">
        <v>321</v>
      </c>
    </row>
    <row r="9" spans="2:7" x14ac:dyDescent="0.55000000000000004">
      <c r="C9" t="s">
        <v>319</v>
      </c>
      <c r="D9">
        <v>8</v>
      </c>
      <c r="G9" t="s">
        <v>322</v>
      </c>
    </row>
    <row r="10" spans="2:7" x14ac:dyDescent="0.55000000000000004">
      <c r="D10" s="21">
        <f>SUM(D2:D9)</f>
        <v>263.62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54B1-D1D5-47DB-AFA1-FB9A45DEBE62}">
  <dimension ref="B2:E19"/>
  <sheetViews>
    <sheetView workbookViewId="0">
      <selection activeCell="D20" sqref="D20"/>
    </sheetView>
  </sheetViews>
  <sheetFormatPr defaultRowHeight="18" x14ac:dyDescent="0.55000000000000004"/>
  <cols>
    <col min="4" max="4" width="9.1640625" bestFit="1" customWidth="1"/>
  </cols>
  <sheetData>
    <row r="2" spans="2:5" x14ac:dyDescent="0.55000000000000004">
      <c r="B2" t="s">
        <v>151</v>
      </c>
      <c r="D2" t="s">
        <v>152</v>
      </c>
      <c r="E2" t="s">
        <v>153</v>
      </c>
    </row>
    <row r="3" spans="2:5" x14ac:dyDescent="0.55000000000000004">
      <c r="B3">
        <f>D3/E3</f>
        <v>145.75134819997083</v>
      </c>
      <c r="D3">
        <v>300000</v>
      </c>
      <c r="E3">
        <v>2058.3000000000002</v>
      </c>
    </row>
    <row r="7" spans="2:5" x14ac:dyDescent="0.55000000000000004">
      <c r="B7" t="s">
        <v>154</v>
      </c>
      <c r="D7" t="s">
        <v>152</v>
      </c>
    </row>
    <row r="8" spans="2:5" x14ac:dyDescent="0.55000000000000004">
      <c r="D8" s="21">
        <f>[2]VlistBrocante!G50</f>
        <v>1020259.4373997956</v>
      </c>
    </row>
    <row r="9" spans="2:5" x14ac:dyDescent="0.55000000000000004">
      <c r="D9" s="21">
        <f>[2]Oldwood!G19</f>
        <v>498469.6108439003</v>
      </c>
    </row>
    <row r="10" spans="2:5" x14ac:dyDescent="0.55000000000000004">
      <c r="D10" s="21">
        <f>[2]Blooklyn!G9</f>
        <v>451829.1794199096</v>
      </c>
    </row>
    <row r="11" spans="2:5" x14ac:dyDescent="0.55000000000000004">
      <c r="D11" s="21">
        <f>SUM(D8:D10)</f>
        <v>1970558.2276636055</v>
      </c>
    </row>
    <row r="13" spans="2:5" x14ac:dyDescent="0.55000000000000004">
      <c r="B13" t="s">
        <v>155</v>
      </c>
      <c r="D13" s="6">
        <v>559903</v>
      </c>
      <c r="E13">
        <f>D13/D11</f>
        <v>0.28413420732248529</v>
      </c>
    </row>
    <row r="15" spans="2:5" x14ac:dyDescent="0.55000000000000004">
      <c r="B15" t="s">
        <v>156</v>
      </c>
      <c r="C15" t="s">
        <v>53</v>
      </c>
      <c r="D15" s="21">
        <f>[2]VlistBrocante!J50</f>
        <v>2284500</v>
      </c>
      <c r="E15" s="21">
        <f>[2]VlistBrocante!K50</f>
        <v>1287852.2810085996</v>
      </c>
    </row>
    <row r="16" spans="2:5" x14ac:dyDescent="0.55000000000000004">
      <c r="D16" s="21">
        <f>[2]Oldwood!J19</f>
        <v>1232200</v>
      </c>
      <c r="E16" s="21">
        <f>[2]Oldwood!K19</f>
        <v>634036.46698731964</v>
      </c>
    </row>
    <row r="17" spans="3:5" x14ac:dyDescent="0.55000000000000004">
      <c r="D17" s="21">
        <f>[2]Blooklyn!J9</f>
        <v>945000</v>
      </c>
      <c r="E17" s="21">
        <f>[2]Blooklyn!K9</f>
        <v>402804.9846961085</v>
      </c>
    </row>
    <row r="18" spans="3:5" x14ac:dyDescent="0.55000000000000004">
      <c r="D18" s="21">
        <f>'[2]Delft and so on'!J18</f>
        <v>196000</v>
      </c>
      <c r="E18" s="21">
        <f>'[2]Delft and so on'!K18</f>
        <v>88501.0931351115</v>
      </c>
    </row>
    <row r="19" spans="3:5" x14ac:dyDescent="0.55000000000000004">
      <c r="C19" t="s">
        <v>157</v>
      </c>
      <c r="D19" s="21">
        <f>SUM(D15:D18)</f>
        <v>4657700</v>
      </c>
      <c r="E19" s="21">
        <f>SUM(E15:E18)</f>
        <v>2413194.825827139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07DB-9750-4E81-8E5A-E36AC5871992}">
  <dimension ref="B1:AB70"/>
  <sheetViews>
    <sheetView workbookViewId="0">
      <pane xSplit="3" ySplit="2" topLeftCell="D55" activePane="bottomRight" state="frozen"/>
      <selection pane="topRight" activeCell="D1" sqref="D1"/>
      <selection pane="bottomLeft" activeCell="A3" sqref="A3"/>
      <selection pane="bottomRight" activeCell="G1" sqref="G1:G1048576"/>
    </sheetView>
  </sheetViews>
  <sheetFormatPr defaultRowHeight="18" x14ac:dyDescent="0.55000000000000004"/>
  <cols>
    <col min="1" max="1" width="1.1640625" customWidth="1"/>
    <col min="2" max="2" width="5.1640625" customWidth="1"/>
    <col min="3" max="3" width="6.6640625" customWidth="1"/>
    <col min="4" max="4" width="25.1640625" bestFit="1" customWidth="1"/>
    <col min="7" max="7" width="7.08203125" customWidth="1"/>
    <col min="8" max="8" width="9.5" style="18" customWidth="1"/>
    <col min="9" max="9" width="2.6640625" customWidth="1"/>
    <col min="10" max="10" width="7.9140625" customWidth="1"/>
    <col min="11" max="11" width="13.25" bestFit="1" customWidth="1"/>
    <col min="12" max="13" width="6.83203125" customWidth="1"/>
    <col min="14" max="14" width="5.1640625" customWidth="1"/>
    <col min="15" max="15" width="1.5" customWidth="1"/>
    <col min="16" max="24" width="6.9140625" customWidth="1"/>
    <col min="25" max="28" width="7.1640625" customWidth="1"/>
  </cols>
  <sheetData>
    <row r="1" spans="2:28" s="9" customFormat="1" ht="36" x14ac:dyDescent="0.55000000000000004">
      <c r="H1" s="10">
        <f>'E R (￡)'!B3</f>
        <v>160</v>
      </c>
      <c r="P1" s="9" t="s">
        <v>34</v>
      </c>
      <c r="Q1" s="9" t="s">
        <v>35</v>
      </c>
      <c r="R1" s="9" t="s">
        <v>36</v>
      </c>
      <c r="S1" s="9" t="s">
        <v>37</v>
      </c>
      <c r="T1" s="9" t="s">
        <v>38</v>
      </c>
      <c r="U1" s="9" t="s">
        <v>39</v>
      </c>
      <c r="V1" s="9" t="s">
        <v>40</v>
      </c>
      <c r="W1" s="9" t="s">
        <v>158</v>
      </c>
      <c r="X1" s="9" t="s">
        <v>42</v>
      </c>
      <c r="AB1" s="9" t="s">
        <v>43</v>
      </c>
    </row>
    <row r="2" spans="2:28" x14ac:dyDescent="0.55000000000000004">
      <c r="B2" s="1" t="s">
        <v>159</v>
      </c>
      <c r="C2" s="1" t="s">
        <v>160</v>
      </c>
      <c r="D2" s="1"/>
      <c r="E2" s="1" t="s">
        <v>161</v>
      </c>
      <c r="F2" s="1" t="s">
        <v>162</v>
      </c>
      <c r="G2" s="1" t="s">
        <v>48</v>
      </c>
      <c r="H2" s="17" t="s">
        <v>49</v>
      </c>
      <c r="J2" t="s">
        <v>163</v>
      </c>
      <c r="K2" t="s">
        <v>164</v>
      </c>
      <c r="L2" t="s">
        <v>124</v>
      </c>
      <c r="M2" t="s">
        <v>125</v>
      </c>
      <c r="N2" t="s">
        <v>126</v>
      </c>
    </row>
    <row r="3" spans="2:28" x14ac:dyDescent="0.55000000000000004">
      <c r="B3" s="1" t="s">
        <v>165</v>
      </c>
      <c r="C3" s="15" t="s">
        <v>166</v>
      </c>
      <c r="D3" s="1" t="s">
        <v>167</v>
      </c>
      <c r="E3" s="1">
        <f t="shared" ref="E3:E23" si="0">F3*G3</f>
        <v>15</v>
      </c>
      <c r="F3" s="1">
        <v>15</v>
      </c>
      <c r="G3" s="1">
        <v>1</v>
      </c>
      <c r="H3" s="2">
        <f t="shared" ref="H3:H23" si="1">E3*H$1</f>
        <v>2400</v>
      </c>
      <c r="J3" t="s">
        <v>168</v>
      </c>
      <c r="K3" t="s">
        <v>169</v>
      </c>
      <c r="L3" t="s">
        <v>170</v>
      </c>
      <c r="W3">
        <f>$G3</f>
        <v>1</v>
      </c>
    </row>
    <row r="4" spans="2:28" x14ac:dyDescent="0.55000000000000004">
      <c r="B4" s="1" t="s">
        <v>171</v>
      </c>
      <c r="C4" s="15" t="s">
        <v>166</v>
      </c>
      <c r="D4" s="1" t="s">
        <v>172</v>
      </c>
      <c r="E4" s="1">
        <f t="shared" si="0"/>
        <v>3</v>
      </c>
      <c r="F4" s="1">
        <v>3</v>
      </c>
      <c r="G4" s="1">
        <v>1</v>
      </c>
      <c r="H4" s="2">
        <f t="shared" si="1"/>
        <v>480</v>
      </c>
      <c r="J4" t="s">
        <v>168</v>
      </c>
      <c r="K4" t="s">
        <v>169</v>
      </c>
      <c r="L4" t="s">
        <v>170</v>
      </c>
    </row>
    <row r="5" spans="2:28" x14ac:dyDescent="0.55000000000000004">
      <c r="B5" s="1" t="s">
        <v>173</v>
      </c>
      <c r="C5" s="15" t="s">
        <v>166</v>
      </c>
      <c r="D5" s="1" t="s">
        <v>174</v>
      </c>
      <c r="E5" s="1">
        <f t="shared" si="0"/>
        <v>12</v>
      </c>
      <c r="F5" s="1">
        <v>12</v>
      </c>
      <c r="G5" s="1">
        <v>1</v>
      </c>
      <c r="H5" s="2">
        <f t="shared" si="1"/>
        <v>1920</v>
      </c>
      <c r="J5" t="s">
        <v>168</v>
      </c>
      <c r="K5" t="s">
        <v>175</v>
      </c>
      <c r="L5" t="s">
        <v>170</v>
      </c>
      <c r="M5" t="s">
        <v>176</v>
      </c>
      <c r="N5" t="s">
        <v>177</v>
      </c>
    </row>
    <row r="6" spans="2:28" x14ac:dyDescent="0.55000000000000004">
      <c r="B6" s="1" t="s">
        <v>173</v>
      </c>
      <c r="C6" s="15" t="s">
        <v>178</v>
      </c>
      <c r="D6" s="1" t="s">
        <v>179</v>
      </c>
      <c r="E6" s="1">
        <f t="shared" si="0"/>
        <v>6</v>
      </c>
      <c r="F6" s="1">
        <v>6</v>
      </c>
      <c r="G6" s="1">
        <v>1</v>
      </c>
      <c r="H6" s="2">
        <f t="shared" si="1"/>
        <v>960</v>
      </c>
      <c r="J6" t="s">
        <v>168</v>
      </c>
      <c r="K6" t="s">
        <v>175</v>
      </c>
      <c r="L6" t="s">
        <v>170</v>
      </c>
      <c r="M6" t="s">
        <v>176</v>
      </c>
      <c r="N6" t="s">
        <v>177</v>
      </c>
      <c r="AB6">
        <f>$G6</f>
        <v>1</v>
      </c>
    </row>
    <row r="7" spans="2:28" x14ac:dyDescent="0.55000000000000004">
      <c r="B7" s="1" t="s">
        <v>173</v>
      </c>
      <c r="C7" s="15" t="s">
        <v>180</v>
      </c>
      <c r="D7" s="1" t="s">
        <v>181</v>
      </c>
      <c r="E7" s="1">
        <f t="shared" si="0"/>
        <v>12</v>
      </c>
      <c r="F7" s="1">
        <v>12</v>
      </c>
      <c r="G7" s="1">
        <v>1</v>
      </c>
      <c r="H7" s="2">
        <f t="shared" si="1"/>
        <v>1920</v>
      </c>
      <c r="J7" t="s">
        <v>168</v>
      </c>
      <c r="K7" t="s">
        <v>175</v>
      </c>
      <c r="L7" t="s">
        <v>182</v>
      </c>
      <c r="M7" t="s">
        <v>176</v>
      </c>
      <c r="N7" t="s">
        <v>177</v>
      </c>
    </row>
    <row r="8" spans="2:28" x14ac:dyDescent="0.55000000000000004">
      <c r="B8" s="1" t="s">
        <v>173</v>
      </c>
      <c r="C8" s="15" t="s">
        <v>183</v>
      </c>
      <c r="D8" s="1" t="s">
        <v>184</v>
      </c>
      <c r="E8" s="1">
        <f t="shared" si="0"/>
        <v>9</v>
      </c>
      <c r="F8" s="1">
        <v>9</v>
      </c>
      <c r="G8" s="1">
        <v>1</v>
      </c>
      <c r="H8" s="2">
        <f t="shared" si="1"/>
        <v>1440</v>
      </c>
      <c r="J8" t="s">
        <v>168</v>
      </c>
      <c r="K8" t="s">
        <v>175</v>
      </c>
      <c r="L8" t="s">
        <v>185</v>
      </c>
      <c r="M8" t="s">
        <v>176</v>
      </c>
      <c r="N8" t="s">
        <v>177</v>
      </c>
    </row>
    <row r="9" spans="2:28" x14ac:dyDescent="0.55000000000000004">
      <c r="B9" s="1" t="s">
        <v>173</v>
      </c>
      <c r="C9" s="15" t="s">
        <v>186</v>
      </c>
      <c r="D9" s="1" t="s">
        <v>187</v>
      </c>
      <c r="E9" s="1">
        <f t="shared" si="0"/>
        <v>12</v>
      </c>
      <c r="F9" s="1">
        <v>12</v>
      </c>
      <c r="G9" s="1">
        <v>1</v>
      </c>
      <c r="H9" s="2">
        <f t="shared" si="1"/>
        <v>1920</v>
      </c>
      <c r="J9" t="s">
        <v>168</v>
      </c>
      <c r="K9" t="s">
        <v>175</v>
      </c>
      <c r="L9" t="s">
        <v>170</v>
      </c>
      <c r="M9" t="s">
        <v>176</v>
      </c>
      <c r="N9" t="s">
        <v>177</v>
      </c>
    </row>
    <row r="10" spans="2:28" x14ac:dyDescent="0.55000000000000004">
      <c r="B10" s="1" t="s">
        <v>173</v>
      </c>
      <c r="C10" s="15" t="s">
        <v>188</v>
      </c>
      <c r="D10" s="1" t="s">
        <v>189</v>
      </c>
      <c r="E10" s="1">
        <f t="shared" si="0"/>
        <v>9</v>
      </c>
      <c r="F10" s="1">
        <v>9</v>
      </c>
      <c r="G10" s="1">
        <v>1</v>
      </c>
      <c r="H10" s="2">
        <f t="shared" si="1"/>
        <v>1440</v>
      </c>
      <c r="J10" t="s">
        <v>168</v>
      </c>
      <c r="K10" t="s">
        <v>175</v>
      </c>
      <c r="L10" t="s">
        <v>190</v>
      </c>
      <c r="M10" t="s">
        <v>176</v>
      </c>
      <c r="N10" t="s">
        <v>177</v>
      </c>
    </row>
    <row r="11" spans="2:28" x14ac:dyDescent="0.55000000000000004">
      <c r="B11" s="1" t="s">
        <v>165</v>
      </c>
      <c r="C11" s="15" t="s">
        <v>178</v>
      </c>
      <c r="D11" s="1" t="s">
        <v>191</v>
      </c>
      <c r="E11" s="1">
        <f t="shared" si="0"/>
        <v>10</v>
      </c>
      <c r="F11" s="1">
        <v>10</v>
      </c>
      <c r="G11" s="1">
        <v>1</v>
      </c>
      <c r="H11" s="2">
        <f t="shared" si="1"/>
        <v>1600</v>
      </c>
      <c r="J11" t="s">
        <v>168</v>
      </c>
      <c r="K11" t="s">
        <v>175</v>
      </c>
      <c r="L11" t="s">
        <v>192</v>
      </c>
      <c r="M11" t="s">
        <v>176</v>
      </c>
      <c r="N11" t="s">
        <v>177</v>
      </c>
    </row>
    <row r="12" spans="2:28" x14ac:dyDescent="0.55000000000000004">
      <c r="B12" s="1" t="s">
        <v>173</v>
      </c>
      <c r="C12" s="15" t="s">
        <v>193</v>
      </c>
      <c r="D12" s="1" t="s">
        <v>194</v>
      </c>
      <c r="E12" s="1">
        <f t="shared" si="0"/>
        <v>4</v>
      </c>
      <c r="F12" s="1">
        <v>4</v>
      </c>
      <c r="G12" s="1">
        <v>1</v>
      </c>
      <c r="H12" s="2">
        <f t="shared" si="1"/>
        <v>640</v>
      </c>
      <c r="J12" t="s">
        <v>168</v>
      </c>
      <c r="K12" t="s">
        <v>175</v>
      </c>
      <c r="L12" t="s">
        <v>192</v>
      </c>
      <c r="M12" t="s">
        <v>176</v>
      </c>
      <c r="N12" t="s">
        <v>177</v>
      </c>
    </row>
    <row r="13" spans="2:28" x14ac:dyDescent="0.55000000000000004">
      <c r="B13" s="1" t="s">
        <v>173</v>
      </c>
      <c r="C13" s="15" t="s">
        <v>193</v>
      </c>
      <c r="D13" s="1" t="s">
        <v>195</v>
      </c>
      <c r="E13" s="1">
        <f t="shared" si="0"/>
        <v>2</v>
      </c>
      <c r="F13" s="1">
        <v>2</v>
      </c>
      <c r="G13" s="1">
        <v>1</v>
      </c>
      <c r="H13" s="2">
        <f t="shared" si="1"/>
        <v>320</v>
      </c>
      <c r="J13" t="s">
        <v>168</v>
      </c>
      <c r="K13" t="s">
        <v>175</v>
      </c>
      <c r="L13" t="s">
        <v>192</v>
      </c>
      <c r="M13" t="s">
        <v>176</v>
      </c>
      <c r="N13" t="s">
        <v>177</v>
      </c>
    </row>
    <row r="14" spans="2:28" x14ac:dyDescent="0.55000000000000004">
      <c r="B14" s="1" t="s">
        <v>196</v>
      </c>
      <c r="C14" s="15" t="s">
        <v>166</v>
      </c>
      <c r="D14" s="1" t="s">
        <v>197</v>
      </c>
      <c r="E14" s="1">
        <f t="shared" si="0"/>
        <v>9</v>
      </c>
      <c r="F14" s="1">
        <v>9</v>
      </c>
      <c r="G14" s="1">
        <v>1</v>
      </c>
      <c r="H14" s="2">
        <f t="shared" si="1"/>
        <v>1440</v>
      </c>
      <c r="J14" t="s">
        <v>168</v>
      </c>
      <c r="K14" t="s">
        <v>198</v>
      </c>
      <c r="L14" t="s">
        <v>170</v>
      </c>
      <c r="M14" t="s">
        <v>176</v>
      </c>
      <c r="N14" t="s">
        <v>199</v>
      </c>
    </row>
    <row r="15" spans="2:28" x14ac:dyDescent="0.55000000000000004">
      <c r="B15" s="1" t="s">
        <v>200</v>
      </c>
      <c r="C15" s="15" t="s">
        <v>166</v>
      </c>
      <c r="D15" s="1" t="s">
        <v>201</v>
      </c>
      <c r="E15" s="1">
        <f t="shared" si="0"/>
        <v>4</v>
      </c>
      <c r="F15" s="1">
        <v>4</v>
      </c>
      <c r="G15" s="1">
        <v>1</v>
      </c>
      <c r="H15" s="2">
        <f t="shared" si="1"/>
        <v>640</v>
      </c>
      <c r="J15" t="s">
        <v>168</v>
      </c>
      <c r="K15" t="s">
        <v>202</v>
      </c>
      <c r="L15" t="s">
        <v>203</v>
      </c>
    </row>
    <row r="16" spans="2:28" x14ac:dyDescent="0.55000000000000004">
      <c r="B16" s="1" t="s">
        <v>200</v>
      </c>
      <c r="C16" s="15" t="s">
        <v>204</v>
      </c>
      <c r="D16" s="1" t="s">
        <v>205</v>
      </c>
      <c r="E16" s="1">
        <f t="shared" si="0"/>
        <v>4</v>
      </c>
      <c r="F16" s="1">
        <v>4</v>
      </c>
      <c r="G16" s="1">
        <v>1</v>
      </c>
      <c r="H16" s="2">
        <f t="shared" si="1"/>
        <v>640</v>
      </c>
      <c r="J16" t="s">
        <v>168</v>
      </c>
      <c r="K16" t="s">
        <v>202</v>
      </c>
      <c r="L16" t="s">
        <v>203</v>
      </c>
    </row>
    <row r="17" spans="2:14" x14ac:dyDescent="0.55000000000000004">
      <c r="B17" s="1" t="s">
        <v>200</v>
      </c>
      <c r="C17" s="15" t="s">
        <v>180</v>
      </c>
      <c r="D17" s="1" t="s">
        <v>206</v>
      </c>
      <c r="E17" s="1">
        <f t="shared" si="0"/>
        <v>4</v>
      </c>
      <c r="F17" s="1">
        <v>4</v>
      </c>
      <c r="G17" s="1">
        <v>1</v>
      </c>
      <c r="H17" s="2">
        <f t="shared" si="1"/>
        <v>640</v>
      </c>
      <c r="J17" t="s">
        <v>168</v>
      </c>
      <c r="K17" t="s">
        <v>202</v>
      </c>
      <c r="L17" t="s">
        <v>203</v>
      </c>
    </row>
    <row r="18" spans="2:14" x14ac:dyDescent="0.55000000000000004">
      <c r="B18" s="1" t="s">
        <v>200</v>
      </c>
      <c r="C18" s="15" t="s">
        <v>183</v>
      </c>
      <c r="D18" s="1" t="s">
        <v>201</v>
      </c>
      <c r="E18" s="1">
        <f t="shared" si="0"/>
        <v>3</v>
      </c>
      <c r="F18" s="1">
        <v>3</v>
      </c>
      <c r="G18" s="1">
        <v>1</v>
      </c>
      <c r="H18" s="2">
        <f t="shared" si="1"/>
        <v>480</v>
      </c>
      <c r="J18" t="s">
        <v>168</v>
      </c>
      <c r="K18" t="s">
        <v>207</v>
      </c>
      <c r="L18" t="s">
        <v>203</v>
      </c>
    </row>
    <row r="19" spans="2:14" x14ac:dyDescent="0.55000000000000004">
      <c r="B19" s="1" t="s">
        <v>196</v>
      </c>
      <c r="C19" s="15" t="s">
        <v>204</v>
      </c>
      <c r="D19" s="1" t="s">
        <v>208</v>
      </c>
      <c r="E19" s="1">
        <f t="shared" si="0"/>
        <v>2.5</v>
      </c>
      <c r="F19" s="1">
        <v>2.5</v>
      </c>
      <c r="G19" s="1">
        <v>1</v>
      </c>
      <c r="H19" s="2">
        <f t="shared" si="1"/>
        <v>400</v>
      </c>
      <c r="J19" t="s">
        <v>168</v>
      </c>
      <c r="K19" t="s">
        <v>209</v>
      </c>
      <c r="L19" t="s">
        <v>210</v>
      </c>
    </row>
    <row r="20" spans="2:14" x14ac:dyDescent="0.55000000000000004">
      <c r="B20" s="1" t="s">
        <v>196</v>
      </c>
      <c r="C20" s="15" t="s">
        <v>180</v>
      </c>
      <c r="D20" s="1" t="s">
        <v>208</v>
      </c>
      <c r="E20" s="1">
        <f t="shared" si="0"/>
        <v>2.5</v>
      </c>
      <c r="F20" s="1">
        <v>2.5</v>
      </c>
      <c r="G20" s="1">
        <v>1</v>
      </c>
      <c r="H20" s="2">
        <f t="shared" si="1"/>
        <v>400</v>
      </c>
      <c r="J20" t="s">
        <v>168</v>
      </c>
      <c r="K20" t="s">
        <v>209</v>
      </c>
      <c r="L20" t="s">
        <v>210</v>
      </c>
    </row>
    <row r="21" spans="2:14" x14ac:dyDescent="0.55000000000000004">
      <c r="B21" s="1" t="s">
        <v>171</v>
      </c>
      <c r="C21" s="15" t="s">
        <v>178</v>
      </c>
      <c r="D21" s="1" t="s">
        <v>211</v>
      </c>
      <c r="E21" s="1">
        <f t="shared" si="0"/>
        <v>12</v>
      </c>
      <c r="F21" s="1">
        <v>0.8</v>
      </c>
      <c r="G21" s="1">
        <v>15</v>
      </c>
      <c r="H21" s="2">
        <f t="shared" si="1"/>
        <v>1920</v>
      </c>
      <c r="J21" t="s">
        <v>212</v>
      </c>
      <c r="K21" t="s">
        <v>175</v>
      </c>
      <c r="L21" t="s">
        <v>210</v>
      </c>
      <c r="N21" t="s">
        <v>213</v>
      </c>
    </row>
    <row r="22" spans="2:14" x14ac:dyDescent="0.55000000000000004">
      <c r="B22" s="1" t="s">
        <v>171</v>
      </c>
      <c r="C22" s="15" t="s">
        <v>180</v>
      </c>
      <c r="D22" s="1" t="s">
        <v>214</v>
      </c>
      <c r="E22" s="1">
        <f t="shared" si="0"/>
        <v>3</v>
      </c>
      <c r="F22" s="1">
        <v>3</v>
      </c>
      <c r="G22" s="1">
        <v>1</v>
      </c>
      <c r="H22" s="2">
        <f t="shared" si="1"/>
        <v>480</v>
      </c>
      <c r="J22" t="s">
        <v>212</v>
      </c>
      <c r="K22" t="s">
        <v>175</v>
      </c>
      <c r="L22" t="s">
        <v>215</v>
      </c>
      <c r="M22" t="s">
        <v>216</v>
      </c>
      <c r="N22" t="s">
        <v>217</v>
      </c>
    </row>
    <row r="23" spans="2:14" x14ac:dyDescent="0.55000000000000004">
      <c r="B23" s="1" t="s">
        <v>165</v>
      </c>
      <c r="C23" s="15" t="s">
        <v>180</v>
      </c>
      <c r="D23" s="1" t="s">
        <v>218</v>
      </c>
      <c r="E23" s="1">
        <f t="shared" si="0"/>
        <v>5</v>
      </c>
      <c r="F23" s="1">
        <v>5</v>
      </c>
      <c r="G23" s="1">
        <v>1</v>
      </c>
      <c r="H23" s="2">
        <f t="shared" si="1"/>
        <v>800</v>
      </c>
      <c r="J23" t="s">
        <v>168</v>
      </c>
      <c r="K23" t="s">
        <v>175</v>
      </c>
      <c r="L23" t="s">
        <v>182</v>
      </c>
      <c r="M23" t="s">
        <v>216</v>
      </c>
      <c r="N23" t="s">
        <v>217</v>
      </c>
    </row>
    <row r="24" spans="2:14" x14ac:dyDescent="0.55000000000000004">
      <c r="B24" s="1"/>
      <c r="C24" s="15"/>
      <c r="D24" s="1"/>
      <c r="E24" s="1"/>
      <c r="F24" s="1"/>
      <c r="G24" s="1"/>
      <c r="H24" s="2"/>
    </row>
    <row r="25" spans="2:14" x14ac:dyDescent="0.55000000000000004">
      <c r="B25" s="1" t="s">
        <v>171</v>
      </c>
      <c r="C25" s="15" t="s">
        <v>219</v>
      </c>
      <c r="D25" s="1" t="s">
        <v>211</v>
      </c>
      <c r="E25" s="1">
        <f>F25*G25</f>
        <v>8</v>
      </c>
      <c r="F25" s="1">
        <v>0.8</v>
      </c>
      <c r="G25" s="1">
        <v>10</v>
      </c>
      <c r="H25" s="2">
        <f t="shared" ref="H25:H70" si="2">E25*H$1</f>
        <v>1280</v>
      </c>
      <c r="J25" t="s">
        <v>168</v>
      </c>
      <c r="K25" t="s">
        <v>175</v>
      </c>
      <c r="L25" t="s">
        <v>215</v>
      </c>
      <c r="M25" t="s">
        <v>216</v>
      </c>
      <c r="N25" t="s">
        <v>220</v>
      </c>
    </row>
    <row r="26" spans="2:14" x14ac:dyDescent="0.55000000000000004">
      <c r="B26" s="1" t="s">
        <v>200</v>
      </c>
      <c r="C26" s="15" t="s">
        <v>221</v>
      </c>
      <c r="D26" s="1" t="s">
        <v>222</v>
      </c>
      <c r="E26" s="1">
        <v>5</v>
      </c>
      <c r="F26" s="1">
        <v>4</v>
      </c>
      <c r="G26" s="1">
        <v>1</v>
      </c>
      <c r="H26" s="2">
        <f t="shared" si="2"/>
        <v>800</v>
      </c>
      <c r="J26" t="s">
        <v>168</v>
      </c>
      <c r="K26" t="s">
        <v>175</v>
      </c>
      <c r="L26" t="s">
        <v>210</v>
      </c>
      <c r="M26" t="s">
        <v>216</v>
      </c>
      <c r="N26" t="s">
        <v>220</v>
      </c>
    </row>
    <row r="27" spans="2:14" x14ac:dyDescent="0.55000000000000004">
      <c r="B27" s="1" t="s">
        <v>200</v>
      </c>
      <c r="C27" s="15" t="s">
        <v>223</v>
      </c>
      <c r="D27" s="1" t="s">
        <v>224</v>
      </c>
      <c r="E27" s="1">
        <v>5</v>
      </c>
      <c r="F27" s="1">
        <v>4</v>
      </c>
      <c r="G27" s="1">
        <v>1</v>
      </c>
      <c r="H27" s="2">
        <f t="shared" si="2"/>
        <v>800</v>
      </c>
      <c r="J27" t="s">
        <v>168</v>
      </c>
      <c r="K27" t="s">
        <v>175</v>
      </c>
      <c r="L27" t="s">
        <v>210</v>
      </c>
      <c r="M27" t="s">
        <v>216</v>
      </c>
      <c r="N27" t="s">
        <v>225</v>
      </c>
    </row>
    <row r="28" spans="2:14" x14ac:dyDescent="0.55000000000000004">
      <c r="B28" s="1" t="s">
        <v>226</v>
      </c>
      <c r="C28" s="15" t="s">
        <v>227</v>
      </c>
      <c r="D28" s="1" t="s">
        <v>228</v>
      </c>
      <c r="E28" s="1">
        <v>5</v>
      </c>
      <c r="F28" s="1">
        <v>3</v>
      </c>
      <c r="G28" s="1">
        <v>1</v>
      </c>
      <c r="H28" s="2">
        <f t="shared" si="2"/>
        <v>800</v>
      </c>
      <c r="J28" t="s">
        <v>168</v>
      </c>
      <c r="K28" t="s">
        <v>175</v>
      </c>
      <c r="L28" t="s">
        <v>229</v>
      </c>
      <c r="M28" t="s">
        <v>216</v>
      </c>
      <c r="N28" t="s">
        <v>225</v>
      </c>
    </row>
    <row r="29" spans="2:14" x14ac:dyDescent="0.55000000000000004">
      <c r="B29" s="1" t="s">
        <v>226</v>
      </c>
      <c r="C29" s="15" t="s">
        <v>230</v>
      </c>
      <c r="D29" s="1" t="s">
        <v>231</v>
      </c>
      <c r="E29" s="1">
        <v>5</v>
      </c>
      <c r="F29" s="1">
        <v>3</v>
      </c>
      <c r="G29" s="1">
        <v>1</v>
      </c>
      <c r="H29" s="2">
        <f t="shared" si="2"/>
        <v>800</v>
      </c>
      <c r="J29" t="s">
        <v>168</v>
      </c>
      <c r="K29" t="s">
        <v>175</v>
      </c>
      <c r="L29" t="s">
        <v>229</v>
      </c>
      <c r="M29" t="s">
        <v>216</v>
      </c>
      <c r="N29" t="s">
        <v>225</v>
      </c>
    </row>
    <row r="30" spans="2:14" x14ac:dyDescent="0.55000000000000004">
      <c r="B30" s="1" t="s">
        <v>226</v>
      </c>
      <c r="C30" s="15" t="s">
        <v>232</v>
      </c>
      <c r="D30" s="1" t="s">
        <v>233</v>
      </c>
      <c r="E30" s="1">
        <v>3</v>
      </c>
      <c r="F30" s="1">
        <v>2</v>
      </c>
      <c r="G30" s="1">
        <v>1</v>
      </c>
      <c r="H30" s="2">
        <f t="shared" si="2"/>
        <v>480</v>
      </c>
      <c r="J30" t="s">
        <v>168</v>
      </c>
      <c r="K30" t="s">
        <v>175</v>
      </c>
      <c r="L30" t="s">
        <v>229</v>
      </c>
      <c r="M30" t="s">
        <v>216</v>
      </c>
      <c r="N30" t="s">
        <v>225</v>
      </c>
    </row>
    <row r="31" spans="2:14" x14ac:dyDescent="0.55000000000000004">
      <c r="B31" s="1" t="s">
        <v>226</v>
      </c>
      <c r="C31" s="15" t="s">
        <v>234</v>
      </c>
      <c r="D31" s="1" t="s">
        <v>235</v>
      </c>
      <c r="E31" s="1">
        <v>3</v>
      </c>
      <c r="F31" s="1">
        <v>2</v>
      </c>
      <c r="G31" s="1">
        <v>1</v>
      </c>
      <c r="H31" s="2">
        <f t="shared" si="2"/>
        <v>480</v>
      </c>
      <c r="J31" t="s">
        <v>168</v>
      </c>
      <c r="K31" t="s">
        <v>175</v>
      </c>
      <c r="L31" t="s">
        <v>229</v>
      </c>
      <c r="M31" t="s">
        <v>216</v>
      </c>
      <c r="N31" t="s">
        <v>225</v>
      </c>
    </row>
    <row r="32" spans="2:14" x14ac:dyDescent="0.55000000000000004">
      <c r="B32" s="1" t="s">
        <v>226</v>
      </c>
      <c r="C32" s="15" t="s">
        <v>236</v>
      </c>
      <c r="D32" s="1" t="s">
        <v>237</v>
      </c>
      <c r="E32" s="1">
        <v>3</v>
      </c>
      <c r="F32" s="1">
        <v>2</v>
      </c>
      <c r="G32" s="1">
        <v>1</v>
      </c>
      <c r="H32" s="2">
        <f t="shared" si="2"/>
        <v>480</v>
      </c>
      <c r="J32" t="s">
        <v>168</v>
      </c>
      <c r="K32" t="s">
        <v>175</v>
      </c>
      <c r="L32" t="s">
        <v>229</v>
      </c>
      <c r="M32" t="s">
        <v>216</v>
      </c>
      <c r="N32" t="s">
        <v>225</v>
      </c>
    </row>
    <row r="33" spans="2:14" x14ac:dyDescent="0.55000000000000004">
      <c r="B33" s="1" t="s">
        <v>226</v>
      </c>
      <c r="C33" s="15" t="s">
        <v>238</v>
      </c>
      <c r="D33" s="1" t="s">
        <v>239</v>
      </c>
      <c r="E33" s="1">
        <v>3</v>
      </c>
      <c r="F33" s="1">
        <v>2</v>
      </c>
      <c r="G33" s="1">
        <v>1</v>
      </c>
      <c r="H33" s="2">
        <f t="shared" si="2"/>
        <v>480</v>
      </c>
      <c r="J33" t="s">
        <v>168</v>
      </c>
      <c r="K33" t="s">
        <v>175</v>
      </c>
      <c r="L33" t="s">
        <v>229</v>
      </c>
      <c r="M33" t="s">
        <v>216</v>
      </c>
      <c r="N33" t="s">
        <v>225</v>
      </c>
    </row>
    <row r="34" spans="2:14" x14ac:dyDescent="0.55000000000000004">
      <c r="B34" s="1" t="s">
        <v>226</v>
      </c>
      <c r="C34" s="15" t="s">
        <v>240</v>
      </c>
      <c r="D34" s="1" t="s">
        <v>241</v>
      </c>
      <c r="E34" s="1">
        <v>3</v>
      </c>
      <c r="F34" s="1">
        <v>2</v>
      </c>
      <c r="G34" s="1">
        <v>1</v>
      </c>
      <c r="H34" s="2">
        <f t="shared" si="2"/>
        <v>480</v>
      </c>
      <c r="J34" t="s">
        <v>168</v>
      </c>
      <c r="K34" t="s">
        <v>175</v>
      </c>
      <c r="L34" t="s">
        <v>229</v>
      </c>
      <c r="M34" t="s">
        <v>216</v>
      </c>
      <c r="N34" t="s">
        <v>225</v>
      </c>
    </row>
    <row r="35" spans="2:14" x14ac:dyDescent="0.55000000000000004">
      <c r="B35" s="1" t="s">
        <v>226</v>
      </c>
      <c r="C35" s="15" t="s">
        <v>242</v>
      </c>
      <c r="D35" s="1" t="s">
        <v>243</v>
      </c>
      <c r="E35" s="1">
        <v>2</v>
      </c>
      <c r="F35" s="1">
        <v>2</v>
      </c>
      <c r="G35" s="1">
        <v>1</v>
      </c>
      <c r="H35" s="2">
        <f t="shared" si="2"/>
        <v>320</v>
      </c>
      <c r="J35" t="s">
        <v>168</v>
      </c>
      <c r="K35" t="s">
        <v>175</v>
      </c>
      <c r="L35" t="s">
        <v>229</v>
      </c>
      <c r="M35" t="s">
        <v>216</v>
      </c>
      <c r="N35" t="s">
        <v>225</v>
      </c>
    </row>
    <row r="36" spans="2:14" x14ac:dyDescent="0.55000000000000004">
      <c r="B36" s="1" t="s">
        <v>226</v>
      </c>
      <c r="C36" s="15" t="s">
        <v>244</v>
      </c>
      <c r="D36" s="1" t="s">
        <v>245</v>
      </c>
      <c r="E36" s="1">
        <v>3</v>
      </c>
      <c r="F36" s="1">
        <v>2</v>
      </c>
      <c r="G36" s="1">
        <v>1</v>
      </c>
      <c r="H36" s="2">
        <f t="shared" si="2"/>
        <v>480</v>
      </c>
      <c r="J36" t="s">
        <v>168</v>
      </c>
      <c r="K36" t="s">
        <v>175</v>
      </c>
      <c r="L36" t="s">
        <v>229</v>
      </c>
      <c r="M36" t="s">
        <v>216</v>
      </c>
      <c r="N36" t="s">
        <v>225</v>
      </c>
    </row>
    <row r="37" spans="2:14" x14ac:dyDescent="0.55000000000000004">
      <c r="B37" s="1" t="s">
        <v>200</v>
      </c>
      <c r="C37" s="15" t="s">
        <v>246</v>
      </c>
      <c r="D37" s="1" t="s">
        <v>247</v>
      </c>
      <c r="E37" s="1">
        <f>F37*G37</f>
        <v>40</v>
      </c>
      <c r="F37" s="1">
        <v>40</v>
      </c>
      <c r="G37" s="1">
        <v>1</v>
      </c>
      <c r="H37" s="2">
        <f t="shared" si="2"/>
        <v>6400</v>
      </c>
      <c r="J37" t="s">
        <v>248</v>
      </c>
      <c r="K37" t="s">
        <v>249</v>
      </c>
      <c r="L37" t="s">
        <v>185</v>
      </c>
      <c r="N37" t="s">
        <v>250</v>
      </c>
    </row>
    <row r="38" spans="2:14" x14ac:dyDescent="0.55000000000000004">
      <c r="B38" s="1" t="s">
        <v>226</v>
      </c>
      <c r="C38" s="15" t="s">
        <v>251</v>
      </c>
      <c r="D38" s="1" t="s">
        <v>247</v>
      </c>
      <c r="E38" s="1">
        <f>F38*G38</f>
        <v>40</v>
      </c>
      <c r="F38" s="1">
        <v>40</v>
      </c>
      <c r="G38" s="1">
        <v>1</v>
      </c>
      <c r="H38" s="2">
        <f t="shared" si="2"/>
        <v>6400</v>
      </c>
      <c r="J38" t="s">
        <v>248</v>
      </c>
      <c r="K38" t="s">
        <v>249</v>
      </c>
      <c r="L38" t="s">
        <v>185</v>
      </c>
      <c r="N38" t="s">
        <v>250</v>
      </c>
    </row>
    <row r="39" spans="2:14" x14ac:dyDescent="0.55000000000000004">
      <c r="B39" s="1" t="s">
        <v>200</v>
      </c>
      <c r="C39" s="15" t="s">
        <v>252</v>
      </c>
      <c r="D39" s="1" t="s">
        <v>253</v>
      </c>
      <c r="E39" s="1">
        <f>F39*G39</f>
        <v>15</v>
      </c>
      <c r="F39" s="1">
        <v>15</v>
      </c>
      <c r="G39" s="1">
        <v>1</v>
      </c>
      <c r="H39" s="2">
        <f t="shared" si="2"/>
        <v>2400</v>
      </c>
      <c r="N39" t="s">
        <v>213</v>
      </c>
    </row>
    <row r="40" spans="2:14" x14ac:dyDescent="0.55000000000000004">
      <c r="B40" s="1" t="s">
        <v>200</v>
      </c>
      <c r="C40" s="15" t="s">
        <v>254</v>
      </c>
      <c r="D40" s="1" t="s">
        <v>253</v>
      </c>
      <c r="E40" s="1">
        <f>F40*G40</f>
        <v>15</v>
      </c>
      <c r="F40" s="1">
        <v>15</v>
      </c>
      <c r="G40" s="1">
        <v>1</v>
      </c>
      <c r="H40" s="2">
        <f t="shared" si="2"/>
        <v>2400</v>
      </c>
      <c r="J40" t="s">
        <v>255</v>
      </c>
      <c r="N40" t="s">
        <v>213</v>
      </c>
    </row>
    <row r="41" spans="2:14" x14ac:dyDescent="0.55000000000000004">
      <c r="B41" s="1" t="s">
        <v>173</v>
      </c>
      <c r="C41" s="15" t="s">
        <v>256</v>
      </c>
      <c r="D41" s="1" t="s">
        <v>257</v>
      </c>
      <c r="E41" s="1">
        <v>10</v>
      </c>
      <c r="F41" s="1">
        <v>5</v>
      </c>
      <c r="G41" s="1">
        <v>1</v>
      </c>
      <c r="H41" s="2">
        <f t="shared" si="2"/>
        <v>1600</v>
      </c>
      <c r="J41" t="s">
        <v>258</v>
      </c>
      <c r="M41" t="s">
        <v>259</v>
      </c>
      <c r="N41" t="s">
        <v>260</v>
      </c>
    </row>
    <row r="42" spans="2:14" x14ac:dyDescent="0.55000000000000004">
      <c r="B42" s="1" t="s">
        <v>173</v>
      </c>
      <c r="C42" s="15" t="s">
        <v>232</v>
      </c>
      <c r="D42" s="1" t="s">
        <v>261</v>
      </c>
      <c r="E42" s="1">
        <f t="shared" ref="E42:E69" si="3">F42*G42</f>
        <v>5</v>
      </c>
      <c r="F42" s="1">
        <v>5</v>
      </c>
      <c r="G42" s="1">
        <v>1</v>
      </c>
      <c r="H42" s="2">
        <f t="shared" si="2"/>
        <v>800</v>
      </c>
      <c r="J42" t="s">
        <v>262</v>
      </c>
      <c r="M42" t="s">
        <v>259</v>
      </c>
      <c r="N42" t="s">
        <v>260</v>
      </c>
    </row>
    <row r="43" spans="2:14" x14ac:dyDescent="0.55000000000000004">
      <c r="B43" s="1" t="s">
        <v>165</v>
      </c>
      <c r="C43" s="15" t="s">
        <v>219</v>
      </c>
      <c r="D43" s="1" t="s">
        <v>263</v>
      </c>
      <c r="E43" s="1">
        <f t="shared" si="3"/>
        <v>5</v>
      </c>
      <c r="F43" s="1">
        <v>5</v>
      </c>
      <c r="G43" s="1">
        <v>1</v>
      </c>
      <c r="H43" s="2">
        <f t="shared" si="2"/>
        <v>800</v>
      </c>
      <c r="J43" t="s">
        <v>168</v>
      </c>
      <c r="M43" t="s">
        <v>259</v>
      </c>
      <c r="N43" t="s">
        <v>260</v>
      </c>
    </row>
    <row r="44" spans="2:14" x14ac:dyDescent="0.55000000000000004">
      <c r="B44" s="1" t="s">
        <v>165</v>
      </c>
      <c r="C44" s="15" t="s">
        <v>264</v>
      </c>
      <c r="D44" s="1" t="s">
        <v>265</v>
      </c>
      <c r="E44" s="1">
        <f t="shared" si="3"/>
        <v>5</v>
      </c>
      <c r="F44" s="1">
        <v>5</v>
      </c>
      <c r="G44" s="1">
        <v>1</v>
      </c>
      <c r="H44" s="2">
        <f t="shared" si="2"/>
        <v>800</v>
      </c>
      <c r="J44" t="s">
        <v>168</v>
      </c>
      <c r="M44" t="s">
        <v>259</v>
      </c>
      <c r="N44" t="s">
        <v>260</v>
      </c>
    </row>
    <row r="45" spans="2:14" x14ac:dyDescent="0.55000000000000004">
      <c r="B45" s="1" t="s">
        <v>165</v>
      </c>
      <c r="C45" s="15" t="s">
        <v>186</v>
      </c>
      <c r="D45" s="1" t="s">
        <v>266</v>
      </c>
      <c r="E45" s="1">
        <f t="shared" si="3"/>
        <v>5</v>
      </c>
      <c r="F45" s="1">
        <v>5</v>
      </c>
      <c r="G45" s="1">
        <v>1</v>
      </c>
      <c r="H45" s="2">
        <f t="shared" si="2"/>
        <v>800</v>
      </c>
      <c r="J45" t="s">
        <v>168</v>
      </c>
      <c r="K45" t="s">
        <v>175</v>
      </c>
      <c r="L45" t="s">
        <v>185</v>
      </c>
      <c r="N45" t="s">
        <v>199</v>
      </c>
    </row>
    <row r="46" spans="2:14" x14ac:dyDescent="0.55000000000000004">
      <c r="B46" s="1" t="s">
        <v>173</v>
      </c>
      <c r="C46" s="15" t="s">
        <v>232</v>
      </c>
      <c r="D46" s="1" t="s">
        <v>267</v>
      </c>
      <c r="E46" s="1">
        <v>10</v>
      </c>
      <c r="F46" s="1">
        <v>15</v>
      </c>
      <c r="G46" s="1">
        <v>1</v>
      </c>
      <c r="H46" s="2">
        <f t="shared" si="2"/>
        <v>1600</v>
      </c>
      <c r="J46" t="s">
        <v>268</v>
      </c>
      <c r="L46" t="s">
        <v>269</v>
      </c>
      <c r="N46" t="s">
        <v>270</v>
      </c>
    </row>
    <row r="47" spans="2:14" x14ac:dyDescent="0.55000000000000004">
      <c r="B47" s="1" t="s">
        <v>173</v>
      </c>
      <c r="C47" s="15" t="s">
        <v>234</v>
      </c>
      <c r="D47" s="1" t="s">
        <v>271</v>
      </c>
      <c r="E47" s="1">
        <v>10</v>
      </c>
      <c r="F47" s="1">
        <v>15</v>
      </c>
      <c r="G47" s="1">
        <v>1</v>
      </c>
      <c r="H47" s="2">
        <f t="shared" si="2"/>
        <v>1600</v>
      </c>
      <c r="J47" t="s">
        <v>268</v>
      </c>
      <c r="L47" t="s">
        <v>269</v>
      </c>
      <c r="N47" t="s">
        <v>270</v>
      </c>
    </row>
    <row r="48" spans="2:14" x14ac:dyDescent="0.55000000000000004">
      <c r="B48" s="1" t="s">
        <v>173</v>
      </c>
      <c r="C48" s="15" t="s">
        <v>236</v>
      </c>
      <c r="D48" s="1" t="s">
        <v>272</v>
      </c>
      <c r="E48" s="1">
        <f t="shared" si="3"/>
        <v>10</v>
      </c>
      <c r="F48" s="1">
        <v>10</v>
      </c>
      <c r="G48" s="1">
        <v>1</v>
      </c>
      <c r="H48" s="2">
        <f t="shared" si="2"/>
        <v>1600</v>
      </c>
      <c r="J48" t="s">
        <v>268</v>
      </c>
      <c r="L48" t="s">
        <v>269</v>
      </c>
      <c r="N48" t="s">
        <v>270</v>
      </c>
    </row>
    <row r="49" spans="2:14" x14ac:dyDescent="0.55000000000000004">
      <c r="B49" s="1" t="s">
        <v>173</v>
      </c>
      <c r="C49" s="15" t="s">
        <v>238</v>
      </c>
      <c r="D49" s="1" t="s">
        <v>273</v>
      </c>
      <c r="E49" s="1">
        <f t="shared" si="3"/>
        <v>10</v>
      </c>
      <c r="F49" s="1">
        <v>10</v>
      </c>
      <c r="G49" s="1">
        <v>1</v>
      </c>
      <c r="H49" s="2">
        <f t="shared" si="2"/>
        <v>1600</v>
      </c>
      <c r="J49" t="s">
        <v>268</v>
      </c>
      <c r="L49" t="s">
        <v>269</v>
      </c>
      <c r="N49" t="s">
        <v>274</v>
      </c>
    </row>
    <row r="50" spans="2:14" x14ac:dyDescent="0.55000000000000004">
      <c r="B50" s="1" t="s">
        <v>173</v>
      </c>
      <c r="C50" s="15" t="s">
        <v>240</v>
      </c>
      <c r="D50" s="1" t="s">
        <v>275</v>
      </c>
      <c r="E50" s="1">
        <v>10</v>
      </c>
      <c r="F50" s="1">
        <v>20</v>
      </c>
      <c r="G50" s="1">
        <v>1</v>
      </c>
      <c r="H50" s="2">
        <f t="shared" si="2"/>
        <v>1600</v>
      </c>
      <c r="J50" t="s">
        <v>262</v>
      </c>
      <c r="L50" t="s">
        <v>170</v>
      </c>
      <c r="N50" t="s">
        <v>274</v>
      </c>
    </row>
    <row r="51" spans="2:14" x14ac:dyDescent="0.55000000000000004">
      <c r="B51" s="1" t="s">
        <v>196</v>
      </c>
      <c r="C51" s="15" t="s">
        <v>219</v>
      </c>
      <c r="D51" s="1" t="s">
        <v>276</v>
      </c>
      <c r="E51" s="1">
        <f t="shared" si="3"/>
        <v>10</v>
      </c>
      <c r="F51" s="1">
        <v>10</v>
      </c>
      <c r="G51" s="1">
        <v>1</v>
      </c>
      <c r="H51" s="2">
        <f t="shared" si="2"/>
        <v>1600</v>
      </c>
      <c r="J51" t="s">
        <v>277</v>
      </c>
      <c r="L51" t="s">
        <v>192</v>
      </c>
      <c r="N51" t="s">
        <v>274</v>
      </c>
    </row>
    <row r="52" spans="2:14" x14ac:dyDescent="0.55000000000000004">
      <c r="B52" s="1"/>
      <c r="C52" s="15"/>
      <c r="D52" s="1"/>
      <c r="E52" s="1"/>
      <c r="F52" s="1"/>
      <c r="G52" s="1"/>
      <c r="H52" s="2"/>
    </row>
    <row r="53" spans="2:14" x14ac:dyDescent="0.55000000000000004">
      <c r="B53" s="1" t="s">
        <v>129</v>
      </c>
      <c r="C53" s="15" t="s">
        <v>166</v>
      </c>
      <c r="D53" s="1" t="s">
        <v>278</v>
      </c>
      <c r="E53" s="1">
        <f t="shared" si="3"/>
        <v>20</v>
      </c>
      <c r="F53" s="1">
        <v>20</v>
      </c>
      <c r="G53" s="1">
        <v>1</v>
      </c>
      <c r="H53" s="2">
        <f t="shared" si="2"/>
        <v>3200</v>
      </c>
      <c r="N53" t="s">
        <v>279</v>
      </c>
    </row>
    <row r="54" spans="2:14" x14ac:dyDescent="0.55000000000000004">
      <c r="B54" s="1" t="s">
        <v>280</v>
      </c>
      <c r="C54" s="15" t="s">
        <v>166</v>
      </c>
      <c r="D54" s="1" t="s">
        <v>281</v>
      </c>
      <c r="E54" s="1">
        <f t="shared" si="3"/>
        <v>10</v>
      </c>
      <c r="F54" s="1">
        <v>10</v>
      </c>
      <c r="G54" s="1">
        <v>1</v>
      </c>
      <c r="H54" s="2">
        <f t="shared" si="2"/>
        <v>1600</v>
      </c>
      <c r="N54" t="s">
        <v>213</v>
      </c>
    </row>
    <row r="55" spans="2:14" x14ac:dyDescent="0.55000000000000004">
      <c r="B55" s="1" t="s">
        <v>280</v>
      </c>
      <c r="C55" s="15" t="s">
        <v>178</v>
      </c>
      <c r="D55" s="1" t="s">
        <v>282</v>
      </c>
      <c r="E55" s="1">
        <f t="shared" si="3"/>
        <v>7</v>
      </c>
      <c r="F55" s="1">
        <v>7</v>
      </c>
      <c r="G55" s="1">
        <v>1</v>
      </c>
      <c r="H55" s="2">
        <f t="shared" si="2"/>
        <v>1120</v>
      </c>
      <c r="N55" t="s">
        <v>213</v>
      </c>
    </row>
    <row r="56" spans="2:14" x14ac:dyDescent="0.55000000000000004">
      <c r="B56" s="1" t="s">
        <v>280</v>
      </c>
      <c r="C56" s="15" t="s">
        <v>283</v>
      </c>
      <c r="D56" s="1" t="s">
        <v>284</v>
      </c>
      <c r="E56" s="1">
        <f t="shared" si="3"/>
        <v>45</v>
      </c>
      <c r="F56" s="1">
        <v>45</v>
      </c>
      <c r="G56" s="1">
        <v>1</v>
      </c>
      <c r="H56" s="2">
        <f t="shared" si="2"/>
        <v>7200</v>
      </c>
      <c r="K56" t="s">
        <v>175</v>
      </c>
      <c r="L56" t="s">
        <v>203</v>
      </c>
      <c r="M56" t="s">
        <v>285</v>
      </c>
      <c r="N56" t="s">
        <v>286</v>
      </c>
    </row>
    <row r="57" spans="2:14" x14ac:dyDescent="0.55000000000000004">
      <c r="B57" s="1" t="s">
        <v>280</v>
      </c>
      <c r="C57" s="15" t="s">
        <v>183</v>
      </c>
      <c r="D57" s="1" t="s">
        <v>287</v>
      </c>
      <c r="E57" s="1">
        <f t="shared" si="3"/>
        <v>25</v>
      </c>
      <c r="F57" s="1">
        <v>25</v>
      </c>
      <c r="G57" s="1">
        <v>1</v>
      </c>
      <c r="H57" s="2">
        <f t="shared" si="2"/>
        <v>4000</v>
      </c>
      <c r="K57" t="s">
        <v>175</v>
      </c>
      <c r="L57" t="s">
        <v>210</v>
      </c>
      <c r="M57" t="s">
        <v>285</v>
      </c>
      <c r="N57" t="s">
        <v>286</v>
      </c>
    </row>
    <row r="58" spans="2:14" x14ac:dyDescent="0.55000000000000004">
      <c r="B58" s="1" t="s">
        <v>280</v>
      </c>
      <c r="C58" s="15" t="s">
        <v>186</v>
      </c>
      <c r="D58" s="1" t="s">
        <v>288</v>
      </c>
      <c r="E58" s="1">
        <f t="shared" si="3"/>
        <v>45</v>
      </c>
      <c r="F58" s="1">
        <v>15</v>
      </c>
      <c r="G58" s="1">
        <v>3</v>
      </c>
      <c r="H58" s="2">
        <f t="shared" si="2"/>
        <v>7200</v>
      </c>
      <c r="K58" t="s">
        <v>175</v>
      </c>
      <c r="L58" t="s">
        <v>210</v>
      </c>
      <c r="M58" t="s">
        <v>285</v>
      </c>
      <c r="N58" t="s">
        <v>286</v>
      </c>
    </row>
    <row r="59" spans="2:14" x14ac:dyDescent="0.55000000000000004">
      <c r="B59" s="1" t="s">
        <v>280</v>
      </c>
      <c r="C59" s="15" t="s">
        <v>223</v>
      </c>
      <c r="D59" s="1" t="s">
        <v>289</v>
      </c>
      <c r="E59" s="1">
        <f t="shared" si="3"/>
        <v>15</v>
      </c>
      <c r="F59" s="1">
        <v>15</v>
      </c>
      <c r="G59" s="1">
        <v>1</v>
      </c>
      <c r="H59" s="2">
        <f t="shared" si="2"/>
        <v>2400</v>
      </c>
      <c r="K59" t="s">
        <v>175</v>
      </c>
      <c r="L59" t="s">
        <v>210</v>
      </c>
      <c r="M59" t="s">
        <v>285</v>
      </c>
      <c r="N59" t="s">
        <v>286</v>
      </c>
    </row>
    <row r="60" spans="2:14" x14ac:dyDescent="0.55000000000000004">
      <c r="B60" s="1" t="s">
        <v>280</v>
      </c>
      <c r="C60" s="15" t="s">
        <v>227</v>
      </c>
      <c r="D60" s="1" t="s">
        <v>290</v>
      </c>
      <c r="E60" s="1">
        <f t="shared" si="3"/>
        <v>30</v>
      </c>
      <c r="F60" s="1">
        <v>10</v>
      </c>
      <c r="G60" s="1">
        <v>3</v>
      </c>
      <c r="H60" s="2">
        <f t="shared" si="2"/>
        <v>4800</v>
      </c>
      <c r="K60" t="s">
        <v>175</v>
      </c>
      <c r="L60" t="s">
        <v>170</v>
      </c>
      <c r="M60" t="s">
        <v>291</v>
      </c>
      <c r="N60" t="s">
        <v>292</v>
      </c>
    </row>
    <row r="61" spans="2:14" x14ac:dyDescent="0.55000000000000004">
      <c r="B61" s="1" t="s">
        <v>280</v>
      </c>
      <c r="C61" s="15" t="s">
        <v>230</v>
      </c>
      <c r="D61" s="1" t="s">
        <v>293</v>
      </c>
      <c r="E61" s="1">
        <f t="shared" si="3"/>
        <v>20</v>
      </c>
      <c r="F61" s="1">
        <v>20</v>
      </c>
      <c r="G61" s="1">
        <v>1</v>
      </c>
      <c r="H61" s="2">
        <f t="shared" si="2"/>
        <v>3200</v>
      </c>
      <c r="K61" t="s">
        <v>175</v>
      </c>
      <c r="L61" t="s">
        <v>210</v>
      </c>
      <c r="M61" t="s">
        <v>291</v>
      </c>
      <c r="N61" t="s">
        <v>292</v>
      </c>
    </row>
    <row r="62" spans="2:14" x14ac:dyDescent="0.55000000000000004">
      <c r="B62" s="1" t="s">
        <v>294</v>
      </c>
      <c r="C62" s="15" t="s">
        <v>166</v>
      </c>
      <c r="D62" s="1" t="s">
        <v>295</v>
      </c>
      <c r="E62" s="1">
        <f t="shared" si="3"/>
        <v>5</v>
      </c>
      <c r="F62" s="1">
        <v>5</v>
      </c>
      <c r="G62" s="1">
        <v>1</v>
      </c>
      <c r="H62" s="2">
        <f t="shared" si="2"/>
        <v>800</v>
      </c>
      <c r="K62" t="s">
        <v>175</v>
      </c>
      <c r="L62" t="s">
        <v>210</v>
      </c>
      <c r="M62" t="s">
        <v>291</v>
      </c>
      <c r="N62" t="s">
        <v>292</v>
      </c>
    </row>
    <row r="63" spans="2:14" x14ac:dyDescent="0.55000000000000004">
      <c r="B63" s="1" t="s">
        <v>280</v>
      </c>
      <c r="C63" s="15" t="s">
        <v>296</v>
      </c>
      <c r="D63" s="1" t="s">
        <v>297</v>
      </c>
      <c r="E63" s="1">
        <f t="shared" si="3"/>
        <v>25</v>
      </c>
      <c r="F63" s="1">
        <v>25</v>
      </c>
      <c r="G63" s="1">
        <v>1</v>
      </c>
      <c r="H63" s="2">
        <f t="shared" si="2"/>
        <v>4000</v>
      </c>
    </row>
    <row r="64" spans="2:14" x14ac:dyDescent="0.55000000000000004">
      <c r="B64" s="1" t="s">
        <v>280</v>
      </c>
      <c r="C64" s="15" t="s">
        <v>234</v>
      </c>
      <c r="D64" s="1" t="s">
        <v>298</v>
      </c>
      <c r="E64" s="1">
        <f t="shared" si="3"/>
        <v>40</v>
      </c>
      <c r="F64" s="1">
        <v>40</v>
      </c>
      <c r="G64" s="1">
        <v>1</v>
      </c>
      <c r="H64" s="2">
        <f t="shared" si="2"/>
        <v>6400</v>
      </c>
      <c r="L64">
        <v>1950</v>
      </c>
    </row>
    <row r="65" spans="2:14" x14ac:dyDescent="0.55000000000000004">
      <c r="B65" s="1"/>
      <c r="C65" s="15"/>
      <c r="D65" s="1"/>
      <c r="E65" s="1"/>
      <c r="F65" s="1"/>
      <c r="G65" s="1"/>
      <c r="H65" s="2"/>
    </row>
    <row r="66" spans="2:14" x14ac:dyDescent="0.55000000000000004">
      <c r="B66" s="1" t="s">
        <v>299</v>
      </c>
      <c r="C66" s="15" t="s">
        <v>166</v>
      </c>
      <c r="D66" s="1" t="s">
        <v>300</v>
      </c>
      <c r="E66" s="1">
        <f>F66*G66</f>
        <v>20</v>
      </c>
      <c r="F66" s="1">
        <v>5</v>
      </c>
      <c r="G66" s="1">
        <v>4</v>
      </c>
      <c r="H66" s="2">
        <f>E66*H$1</f>
        <v>3200</v>
      </c>
      <c r="J66" t="s">
        <v>255</v>
      </c>
      <c r="N66" t="s">
        <v>213</v>
      </c>
    </row>
    <row r="67" spans="2:14" x14ac:dyDescent="0.55000000000000004">
      <c r="B67" s="1" t="s">
        <v>280</v>
      </c>
      <c r="C67" s="15" t="s">
        <v>301</v>
      </c>
      <c r="D67" s="1" t="s">
        <v>302</v>
      </c>
      <c r="E67" s="1">
        <f>F67*G67</f>
        <v>10</v>
      </c>
      <c r="F67" s="1">
        <v>10</v>
      </c>
      <c r="G67" s="1">
        <v>1</v>
      </c>
      <c r="H67" s="2">
        <f>E67*H$1</f>
        <v>1600</v>
      </c>
    </row>
    <row r="68" spans="2:14" x14ac:dyDescent="0.55000000000000004">
      <c r="B68" s="1"/>
      <c r="C68" s="15"/>
      <c r="D68" s="1"/>
      <c r="E68" s="1"/>
      <c r="F68" s="1"/>
      <c r="G68" s="1"/>
      <c r="H68" s="2"/>
    </row>
    <row r="69" spans="2:14" x14ac:dyDescent="0.55000000000000004">
      <c r="B69" s="1"/>
      <c r="C69" s="15"/>
      <c r="D69" s="1"/>
      <c r="E69" s="1">
        <f t="shared" si="3"/>
        <v>0</v>
      </c>
      <c r="F69" s="1"/>
      <c r="G69" s="1"/>
      <c r="H69" s="2">
        <f t="shared" si="2"/>
        <v>0</v>
      </c>
    </row>
    <row r="70" spans="2:14" x14ac:dyDescent="0.55000000000000004">
      <c r="D70" s="22" t="s">
        <v>99</v>
      </c>
      <c r="E70" s="22">
        <f>SUM(E3:E69)</f>
        <v>708</v>
      </c>
      <c r="G70" s="22">
        <f>SUM(G3:G69)</f>
        <v>92</v>
      </c>
      <c r="H70" s="18">
        <f t="shared" si="2"/>
        <v>113280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71D4-3FD7-43AC-9F26-AA8E562BCEC3}">
  <dimension ref="B1:G15"/>
  <sheetViews>
    <sheetView workbookViewId="0">
      <selection activeCell="D12" sqref="D12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4" width="12.5" customWidth="1"/>
    <col min="5" max="5" width="15" customWidth="1"/>
    <col min="6" max="6" width="16.1640625" customWidth="1"/>
  </cols>
  <sheetData>
    <row r="1" spans="2:7" x14ac:dyDescent="0.55000000000000004">
      <c r="E1">
        <v>160</v>
      </c>
    </row>
    <row r="2" spans="2:7" x14ac:dyDescent="0.55000000000000004">
      <c r="B2" s="1" t="s">
        <v>0</v>
      </c>
      <c r="C2" s="1" t="s">
        <v>1</v>
      </c>
      <c r="D2" s="2" t="s">
        <v>323</v>
      </c>
      <c r="E2" s="2" t="s">
        <v>313</v>
      </c>
      <c r="F2" s="4" t="s">
        <v>4</v>
      </c>
    </row>
    <row r="3" spans="2:7" x14ac:dyDescent="0.55000000000000004">
      <c r="B3">
        <v>1</v>
      </c>
      <c r="C3" t="s">
        <v>14</v>
      </c>
      <c r="D3">
        <v>301.95</v>
      </c>
      <c r="E3" s="6">
        <f>D3*E$1</f>
        <v>48312</v>
      </c>
      <c r="G3" t="s">
        <v>324</v>
      </c>
    </row>
    <row r="4" spans="2:7" x14ac:dyDescent="0.55000000000000004">
      <c r="C4" t="s">
        <v>319</v>
      </c>
      <c r="D4">
        <v>5.5</v>
      </c>
      <c r="G4" t="s">
        <v>325</v>
      </c>
    </row>
    <row r="5" spans="2:7" x14ac:dyDescent="0.55000000000000004">
      <c r="C5" t="s">
        <v>326</v>
      </c>
      <c r="D5">
        <v>200</v>
      </c>
      <c r="E5" s="6">
        <f>D5*E$1</f>
        <v>32000</v>
      </c>
      <c r="G5" t="s">
        <v>327</v>
      </c>
    </row>
    <row r="6" spans="2:7" x14ac:dyDescent="0.55000000000000004">
      <c r="C6" t="s">
        <v>328</v>
      </c>
      <c r="D6">
        <v>69</v>
      </c>
      <c r="G6" t="s">
        <v>329</v>
      </c>
    </row>
    <row r="7" spans="2:7" x14ac:dyDescent="0.55000000000000004">
      <c r="C7" t="s">
        <v>330</v>
      </c>
      <c r="G7" t="s">
        <v>331</v>
      </c>
    </row>
    <row r="8" spans="2:7" x14ac:dyDescent="0.55000000000000004">
      <c r="C8" t="s">
        <v>330</v>
      </c>
      <c r="D8">
        <v>45</v>
      </c>
      <c r="G8" t="s">
        <v>332</v>
      </c>
    </row>
    <row r="10" spans="2:7" x14ac:dyDescent="0.55000000000000004">
      <c r="C10" t="s">
        <v>333</v>
      </c>
      <c r="D10">
        <v>230</v>
      </c>
      <c r="E10" s="6">
        <f>D10*E$1</f>
        <v>36800</v>
      </c>
    </row>
    <row r="11" spans="2:7" x14ac:dyDescent="0.55000000000000004">
      <c r="E11" s="6"/>
    </row>
    <row r="12" spans="2:7" x14ac:dyDescent="0.55000000000000004">
      <c r="C12" t="s">
        <v>26</v>
      </c>
      <c r="D12">
        <f>SUM(D3:D10)</f>
        <v>851.45</v>
      </c>
      <c r="E12" s="6"/>
    </row>
    <row r="13" spans="2:7" x14ac:dyDescent="0.55000000000000004">
      <c r="E13" s="6"/>
    </row>
    <row r="15" spans="2:7" x14ac:dyDescent="0.55000000000000004">
      <c r="C15" t="s">
        <v>20</v>
      </c>
      <c r="E15" s="18">
        <v>113280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まとめ</vt:lpstr>
      <vt:lpstr>(1)VlistBrocante</vt:lpstr>
      <vt:lpstr>(2)Oldwood</vt:lpstr>
      <vt:lpstr>(3)Blooklyn</vt:lpstr>
      <vt:lpstr>(4)Delft and so on</vt:lpstr>
      <vt:lpstr>その他（オ）</vt:lpstr>
      <vt:lpstr>ER（€）</vt:lpstr>
      <vt:lpstr>(5)England</vt:lpstr>
      <vt:lpstr>その他（イ）</vt:lpstr>
      <vt:lpstr>E R (￡)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2018-09-04T07:03:56Z</dcterms:created>
  <dcterms:modified xsi:type="dcterms:W3CDTF">2018-09-04T09:38:01Z</dcterms:modified>
</cp:coreProperties>
</file>