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253D48FC-98E5-4FB7-A897-BC89B2D5B4E2}" xr6:coauthVersionLast="34" xr6:coauthVersionMax="34" xr10:uidLastSave="{00000000-0000-0000-0000-000000000000}"/>
  <bookViews>
    <workbookView xWindow="0" yWindow="0" windowWidth="17110" windowHeight="6290" xr2:uid="{BDFBB74D-6D87-4C72-8593-B75B509AC36F}"/>
  </bookViews>
  <sheets>
    <sheet name="出張のみ" sheetId="5" r:id="rId1"/>
    <sheet name="買付け品" sheetId="2" r:id="rId2"/>
    <sheet name="オリジナル" sheetId="1" r:id="rId3"/>
  </sheets>
  <definedNames>
    <definedName name="_xlnm.Print_Area" localSheetId="1">買付け品!$B$2:$J$58</definedName>
    <definedName name="_xlnm.Print_Titles" localSheetId="1">買付け品!$2:$2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5" l="1"/>
  <c r="J19" i="5"/>
  <c r="D35" i="5" l="1"/>
  <c r="D15" i="5" s="1"/>
  <c r="D12" i="5"/>
  <c r="D9" i="5"/>
  <c r="D14" i="5" l="1"/>
  <c r="D10" i="5"/>
  <c r="D11" i="5"/>
  <c r="D49" i="1"/>
  <c r="D19" i="1" s="1"/>
  <c r="Y57" i="2"/>
  <c r="H57" i="2"/>
  <c r="Y56" i="2"/>
  <c r="H56" i="2"/>
  <c r="Y55" i="2"/>
  <c r="H55" i="2"/>
  <c r="Y54" i="2"/>
  <c r="H54" i="2"/>
  <c r="Y53" i="2"/>
  <c r="H53" i="2"/>
  <c r="Y52" i="2"/>
  <c r="H52" i="2"/>
  <c r="Y51" i="2"/>
  <c r="H51" i="2"/>
  <c r="Y50" i="2"/>
  <c r="H50" i="2"/>
  <c r="Y49" i="2"/>
  <c r="H49" i="2"/>
  <c r="Y48" i="2"/>
  <c r="H48" i="2"/>
  <c r="Y47" i="2"/>
  <c r="H47" i="2"/>
  <c r="Y46" i="2"/>
  <c r="J46" i="2" s="1"/>
  <c r="H46" i="2"/>
  <c r="Y45" i="2"/>
  <c r="J45" i="2" s="1"/>
  <c r="H45" i="2"/>
  <c r="Y44" i="2"/>
  <c r="H44" i="2"/>
  <c r="Y43" i="2"/>
  <c r="H43" i="2"/>
  <c r="Y42" i="2"/>
  <c r="H42" i="2"/>
  <c r="Y41" i="2"/>
  <c r="H41" i="2"/>
  <c r="Y40" i="2"/>
  <c r="H40" i="2"/>
  <c r="Y39" i="2"/>
  <c r="H39" i="2"/>
  <c r="Y38" i="2"/>
  <c r="H38" i="2"/>
  <c r="Y37" i="2"/>
  <c r="J37" i="2" s="1"/>
  <c r="H37" i="2"/>
  <c r="Y36" i="2"/>
  <c r="H36" i="2"/>
  <c r="Y35" i="2"/>
  <c r="H35" i="2"/>
  <c r="Y34" i="2"/>
  <c r="J34" i="2" s="1"/>
  <c r="H34" i="2"/>
  <c r="Y33" i="2"/>
  <c r="H33" i="2"/>
  <c r="Y32" i="2"/>
  <c r="J32" i="2" s="1"/>
  <c r="H32" i="2"/>
  <c r="Y31" i="2"/>
  <c r="H31" i="2"/>
  <c r="Y30" i="2"/>
  <c r="H30" i="2"/>
  <c r="Y29" i="2"/>
  <c r="H29" i="2"/>
  <c r="Y28" i="2"/>
  <c r="H28" i="2"/>
  <c r="Y27" i="2"/>
  <c r="H27" i="2"/>
  <c r="Y26" i="2"/>
  <c r="H26" i="2"/>
  <c r="Y25" i="2"/>
  <c r="J25" i="2" s="1"/>
  <c r="H25" i="2"/>
  <c r="Y24" i="2"/>
  <c r="J24" i="2" s="1"/>
  <c r="H24" i="2"/>
  <c r="Y23" i="2"/>
  <c r="J23" i="2" s="1"/>
  <c r="H23" i="2"/>
  <c r="Y22" i="2"/>
  <c r="J22" i="2" s="1"/>
  <c r="H22" i="2"/>
  <c r="Y21" i="2"/>
  <c r="H21" i="2"/>
  <c r="Y20" i="2"/>
  <c r="H20" i="2"/>
  <c r="Y19" i="2"/>
  <c r="H19" i="2"/>
  <c r="Y18" i="2"/>
  <c r="H18" i="2"/>
  <c r="Y17" i="2"/>
  <c r="H17" i="2"/>
  <c r="Y16" i="2"/>
  <c r="H16" i="2"/>
  <c r="Y15" i="2"/>
  <c r="H15" i="2"/>
  <c r="Y14" i="2"/>
  <c r="H14" i="2"/>
  <c r="Y13" i="2"/>
  <c r="H13" i="2"/>
  <c r="Y12" i="2"/>
  <c r="H12" i="2"/>
  <c r="Y11" i="2"/>
  <c r="H11" i="2"/>
  <c r="Y10" i="2"/>
  <c r="H10" i="2"/>
  <c r="Y9" i="2"/>
  <c r="H9" i="2"/>
  <c r="Y8" i="2"/>
  <c r="H8" i="2"/>
  <c r="Y7" i="2"/>
  <c r="J7" i="2" s="1"/>
  <c r="H7" i="2"/>
  <c r="Y6" i="2"/>
  <c r="J6" i="2" s="1"/>
  <c r="H6" i="2"/>
  <c r="Y5" i="2"/>
  <c r="J5" i="2" s="1"/>
  <c r="H5" i="2"/>
  <c r="Y4" i="2"/>
  <c r="J4" i="2" s="1"/>
  <c r="H4" i="2"/>
  <c r="Y3" i="2"/>
  <c r="J3" i="2" s="1"/>
  <c r="H3" i="2"/>
  <c r="J9" i="2" l="1"/>
  <c r="J13" i="2"/>
  <c r="J15" i="2"/>
  <c r="J19" i="2"/>
  <c r="J21" i="2"/>
  <c r="J27" i="2"/>
  <c r="J29" i="2"/>
  <c r="J43" i="2"/>
  <c r="J47" i="2"/>
  <c r="J49" i="2"/>
  <c r="J51" i="2"/>
  <c r="J53" i="2"/>
  <c r="J55" i="2"/>
  <c r="J57" i="2"/>
  <c r="J11" i="2"/>
  <c r="J17" i="2"/>
  <c r="D23" i="1"/>
  <c r="J10" i="2"/>
  <c r="J14" i="2"/>
  <c r="J18" i="2"/>
  <c r="J30" i="2"/>
  <c r="J50" i="2"/>
  <c r="J52" i="2"/>
  <c r="J56" i="2"/>
  <c r="D21" i="1"/>
  <c r="J8" i="2"/>
  <c r="J12" i="2"/>
  <c r="J16" i="2"/>
  <c r="J20" i="2"/>
  <c r="J28" i="2"/>
  <c r="J42" i="2"/>
  <c r="J44" i="2"/>
  <c r="J48" i="2"/>
  <c r="J54" i="2"/>
  <c r="D18" i="1"/>
  <c r="D20" i="1"/>
  <c r="D24" i="1"/>
  <c r="J36" i="2"/>
  <c r="J38" i="2"/>
  <c r="J40" i="2"/>
  <c r="J31" i="2"/>
  <c r="J33" i="2"/>
  <c r="J35" i="2"/>
  <c r="J39" i="2"/>
  <c r="J41" i="2"/>
  <c r="J26" i="2"/>
  <c r="H58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F22" i="1" l="1"/>
  <c r="D22" i="1" s="1"/>
  <c r="F13" i="5"/>
  <c r="D13" i="5" s="1"/>
  <c r="D29" i="5" s="1"/>
  <c r="J58" i="2"/>
  <c r="I58" i="2"/>
  <c r="D45" i="1" l="1"/>
  <c r="D7" i="1"/>
  <c r="D38" i="1" s="1"/>
</calcChain>
</file>

<file path=xl/sharedStrings.xml><?xml version="1.0" encoding="utf-8"?>
<sst xmlns="http://schemas.openxmlformats.org/spreadsheetml/2006/main" count="505" uniqueCount="243">
  <si>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</si>
  <si>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</si>
  <si>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</si>
  <si>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</si>
  <si>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古物商登録申請</t>
    <rPh sb="0" eb="5">
      <t>コブツショウトウロク</t>
    </rPh>
    <rPh sb="5" eb="7">
      <t>シンセイ</t>
    </rPh>
    <phoneticPr fontId="2"/>
  </si>
  <si>
    <t>店舗倉庫敷金</t>
    <rPh sb="0" eb="2">
      <t>テンポ</t>
    </rPh>
    <rPh sb="2" eb="4">
      <t>ソウコ</t>
    </rPh>
    <rPh sb="4" eb="6">
      <t>シキキン</t>
    </rPh>
    <phoneticPr fontId="2"/>
  </si>
  <si>
    <t>家賃（２か月分）</t>
    <rPh sb="0" eb="2">
      <t>ヤチン</t>
    </rPh>
    <rPh sb="5" eb="7">
      <t>ゲツブン</t>
    </rPh>
    <phoneticPr fontId="2"/>
  </si>
  <si>
    <t>2,3月は半額</t>
    <rPh sb="3" eb="4">
      <t>ガツ</t>
    </rPh>
    <rPh sb="5" eb="7">
      <t>ハンガク</t>
    </rPh>
    <phoneticPr fontId="2"/>
  </si>
  <si>
    <t>店舗その他</t>
    <rPh sb="0" eb="2">
      <t>テンポ</t>
    </rPh>
    <rPh sb="4" eb="5">
      <t>タ</t>
    </rPh>
    <phoneticPr fontId="2"/>
  </si>
  <si>
    <t>初回保証金</t>
    <rPh sb="0" eb="2">
      <t>ショカイ</t>
    </rPh>
    <rPh sb="2" eb="5">
      <t>ホショウキン</t>
    </rPh>
    <phoneticPr fontId="2"/>
  </si>
  <si>
    <t>火災保険2年分</t>
    <rPh sb="0" eb="2">
      <t>カサイ</t>
    </rPh>
    <rPh sb="2" eb="4">
      <t>ホケン</t>
    </rPh>
    <rPh sb="5" eb="7">
      <t>ネンブン</t>
    </rPh>
    <phoneticPr fontId="2"/>
  </si>
  <si>
    <t>仲介手数料</t>
    <rPh sb="0" eb="2">
      <t>チュウカイ</t>
    </rPh>
    <rPh sb="2" eb="5">
      <t>テスウリョウ</t>
    </rPh>
    <phoneticPr fontId="2"/>
  </si>
  <si>
    <t>買付出張費用</t>
    <rPh sb="0" eb="2">
      <t>カイツケ</t>
    </rPh>
    <rPh sb="2" eb="4">
      <t>シュッチョウ</t>
    </rPh>
    <rPh sb="4" eb="6">
      <t>ヒヨウ</t>
    </rPh>
    <phoneticPr fontId="2"/>
  </si>
  <si>
    <t>チケット</t>
    <phoneticPr fontId="2"/>
  </si>
  <si>
    <t>ﾚﾝﾀｶｰ</t>
    <phoneticPr fontId="2"/>
  </si>
  <si>
    <t>保険</t>
    <rPh sb="0" eb="2">
      <t>ホケン</t>
    </rPh>
    <phoneticPr fontId="2"/>
  </si>
  <si>
    <t>ホテル</t>
    <phoneticPr fontId="2"/>
  </si>
  <si>
    <t>買付費用</t>
    <rPh sb="0" eb="2">
      <t>カイツケ</t>
    </rPh>
    <rPh sb="2" eb="4">
      <t>ヒヨウ</t>
    </rPh>
    <phoneticPr fontId="2"/>
  </si>
  <si>
    <t>梱包費（英国）</t>
    <rPh sb="0" eb="3">
      <t>コンポウヒ</t>
    </rPh>
    <rPh sb="4" eb="6">
      <t>エイコク</t>
    </rPh>
    <phoneticPr fontId="2"/>
  </si>
  <si>
    <t>空輸費用、保険</t>
    <rPh sb="0" eb="2">
      <t>クウユ</t>
    </rPh>
    <rPh sb="2" eb="4">
      <t>ヒヨウ</t>
    </rPh>
    <rPh sb="5" eb="7">
      <t>ホケン</t>
    </rPh>
    <phoneticPr fontId="2"/>
  </si>
  <si>
    <t>総額は1,000,000円程度</t>
    <rPh sb="0" eb="2">
      <t>ソウガク</t>
    </rPh>
    <rPh sb="12" eb="13">
      <t>エン</t>
    </rPh>
    <rPh sb="13" eb="15">
      <t>テイド</t>
    </rPh>
    <phoneticPr fontId="2"/>
  </si>
  <si>
    <t>HP作成手付金</t>
    <rPh sb="2" eb="4">
      <t>サクセイ</t>
    </rPh>
    <rPh sb="4" eb="6">
      <t>テツケ</t>
    </rPh>
    <rPh sb="6" eb="7">
      <t>キン</t>
    </rPh>
    <phoneticPr fontId="2"/>
  </si>
  <si>
    <t>現地携帯SIM</t>
    <rPh sb="0" eb="2">
      <t>ゲンチ</t>
    </rPh>
    <rPh sb="2" eb="4">
      <t>ケイタイ</t>
    </rPh>
    <phoneticPr fontId="2"/>
  </si>
  <si>
    <t>小計</t>
    <rPh sb="0" eb="2">
      <t>ショウケイ</t>
    </rPh>
    <phoneticPr fontId="2"/>
  </si>
  <si>
    <t>300,000は解約時に返金予定</t>
    <rPh sb="8" eb="10">
      <t>カイヤク</t>
    </rPh>
    <rPh sb="10" eb="11">
      <t>ジ</t>
    </rPh>
    <rPh sb="12" eb="14">
      <t>ヘンキン</t>
    </rPh>
    <rPh sb="14" eb="16">
      <t>ヨテイ</t>
    </rPh>
    <phoneticPr fontId="2"/>
  </si>
  <si>
    <t>出張諸費用</t>
    <rPh sb="0" eb="2">
      <t>シュッチョウ</t>
    </rPh>
    <rPh sb="2" eb="3">
      <t>ショ</t>
    </rPh>
    <rPh sb="3" eb="5">
      <t>ヒヨウ</t>
    </rPh>
    <phoneticPr fontId="2"/>
  </si>
  <si>
    <t>現地食事</t>
    <rPh sb="0" eb="2">
      <t>ゲンチ</t>
    </rPh>
    <rPh sb="2" eb="4">
      <t>ショクジ</t>
    </rPh>
    <phoneticPr fontId="2"/>
  </si>
  <si>
    <t>ﾊﾝｽﾞフリーイヤホン</t>
    <phoneticPr fontId="2"/>
  </si>
  <si>
    <t>国内運賃、タクシー</t>
    <rPh sb="0" eb="2">
      <t>コクナイ</t>
    </rPh>
    <rPh sb="2" eb="4">
      <t>ウンチン</t>
    </rPh>
    <phoneticPr fontId="2"/>
  </si>
  <si>
    <t>ｱﾝﾃｨｰｸe-learning</t>
    <phoneticPr fontId="2"/>
  </si>
  <si>
    <t>準備設備等</t>
    <rPh sb="0" eb="2">
      <t>ジュンビ</t>
    </rPh>
    <rPh sb="2" eb="4">
      <t>セツビ</t>
    </rPh>
    <rPh sb="4" eb="5">
      <t>ナド</t>
    </rPh>
    <phoneticPr fontId="2"/>
  </si>
  <si>
    <t>資産(今後の出費)</t>
    <rPh sb="0" eb="2">
      <t>シサン</t>
    </rPh>
    <rPh sb="3" eb="5">
      <t>コンゴ</t>
    </rPh>
    <rPh sb="6" eb="8">
      <t>シュッピ</t>
    </rPh>
    <phoneticPr fontId="2"/>
  </si>
  <si>
    <t>倉庫改装費用</t>
    <rPh sb="0" eb="2">
      <t>ソウコ</t>
    </rPh>
    <rPh sb="2" eb="4">
      <t>カイソウ</t>
    </rPh>
    <rPh sb="4" eb="6">
      <t>ヒヨウ</t>
    </rPh>
    <phoneticPr fontId="2"/>
  </si>
  <si>
    <t>店舗電気品設備</t>
    <rPh sb="0" eb="2">
      <t>テンポ</t>
    </rPh>
    <rPh sb="2" eb="4">
      <t>デンキ</t>
    </rPh>
    <rPh sb="4" eb="5">
      <t>ヒン</t>
    </rPh>
    <rPh sb="5" eb="7">
      <t>セツビ</t>
    </rPh>
    <phoneticPr fontId="2"/>
  </si>
  <si>
    <t>店舗インテリア</t>
    <rPh sb="0" eb="2">
      <t>テンポ</t>
    </rPh>
    <phoneticPr fontId="2"/>
  </si>
  <si>
    <t>国内梱包費</t>
    <rPh sb="0" eb="2">
      <t>コクナイ</t>
    </rPh>
    <rPh sb="2" eb="5">
      <t>コンポウヒ</t>
    </rPh>
    <phoneticPr fontId="2"/>
  </si>
  <si>
    <t>段ボール等</t>
    <rPh sb="0" eb="1">
      <t>ダン</t>
    </rPh>
    <rPh sb="4" eb="5">
      <t>ナド</t>
    </rPh>
    <phoneticPr fontId="2"/>
  </si>
  <si>
    <t>済</t>
    <rPh sb="0" eb="1">
      <t>スミ</t>
    </rPh>
    <phoneticPr fontId="2"/>
  </si>
  <si>
    <t>tableware</t>
    <phoneticPr fontId="2"/>
  </si>
  <si>
    <t>Purchase No</t>
    <phoneticPr fontId="2"/>
  </si>
  <si>
    <t>Item</t>
    <phoneticPr fontId="2"/>
  </si>
  <si>
    <t>MFR</t>
    <phoneticPr fontId="2"/>
  </si>
  <si>
    <t>Origin</t>
    <phoneticPr fontId="2"/>
  </si>
  <si>
    <t>U/P (￡）</t>
    <phoneticPr fontId="2"/>
  </si>
  <si>
    <t>QTY</t>
    <phoneticPr fontId="2"/>
  </si>
  <si>
    <t>T/A (￡）</t>
    <phoneticPr fontId="2"/>
  </si>
  <si>
    <t>tableware total(￡)</t>
    <phoneticPr fontId="2"/>
  </si>
  <si>
    <t>w/o tableware total(￡)</t>
    <phoneticPr fontId="2"/>
  </si>
  <si>
    <t>date</t>
    <phoneticPr fontId="2"/>
  </si>
  <si>
    <t>shop</t>
    <phoneticPr fontId="2"/>
  </si>
  <si>
    <t>Remarks</t>
    <phoneticPr fontId="2"/>
  </si>
  <si>
    <t>cup</t>
    <phoneticPr fontId="2"/>
  </si>
  <si>
    <t>bowl</t>
    <phoneticPr fontId="2"/>
  </si>
  <si>
    <t>pot</t>
    <phoneticPr fontId="2"/>
  </si>
  <si>
    <t>Jar</t>
    <phoneticPr fontId="2"/>
  </si>
  <si>
    <t>pale</t>
    <phoneticPr fontId="2"/>
  </si>
  <si>
    <t>vase</t>
    <phoneticPr fontId="2"/>
  </si>
  <si>
    <t>bottle</t>
    <phoneticPr fontId="2"/>
  </si>
  <si>
    <t>jug</t>
    <phoneticPr fontId="2"/>
  </si>
  <si>
    <t>desk</t>
    <phoneticPr fontId="2"/>
  </si>
  <si>
    <t>chair/stool</t>
    <phoneticPr fontId="2"/>
  </si>
  <si>
    <t>lamp</t>
    <phoneticPr fontId="2"/>
  </si>
  <si>
    <t>tableware?</t>
    <phoneticPr fontId="2"/>
  </si>
  <si>
    <t>1-001</t>
    <phoneticPr fontId="2"/>
  </si>
  <si>
    <t>Pot (big)</t>
    <phoneticPr fontId="2"/>
  </si>
  <si>
    <t>Gustavs Berg</t>
    <phoneticPr fontId="2"/>
  </si>
  <si>
    <t>Sweden</t>
    <phoneticPr fontId="2"/>
  </si>
  <si>
    <t>26/1/18</t>
    <phoneticPr fontId="2"/>
  </si>
  <si>
    <t>Robinson antique</t>
    <phoneticPr fontId="2"/>
  </si>
  <si>
    <t>1930's</t>
    <phoneticPr fontId="2"/>
  </si>
  <si>
    <t>1-002</t>
  </si>
  <si>
    <t>Pot (mid)</t>
    <phoneticPr fontId="2"/>
  </si>
  <si>
    <t>1-003</t>
  </si>
  <si>
    <t>bowl (small)</t>
    <phoneticPr fontId="2"/>
  </si>
  <si>
    <t>1-004</t>
  </si>
  <si>
    <t>Coffee Jar</t>
    <phoneticPr fontId="2"/>
  </si>
  <si>
    <t>Hornsea</t>
    <phoneticPr fontId="2"/>
  </si>
  <si>
    <t>England</t>
    <phoneticPr fontId="2"/>
  </si>
  <si>
    <t>1-005</t>
  </si>
  <si>
    <t>Sugar Jar</t>
    <phoneticPr fontId="2"/>
  </si>
  <si>
    <t>1-006</t>
  </si>
  <si>
    <t>Decante</t>
    <phoneticPr fontId="2"/>
  </si>
  <si>
    <t>(unknown)</t>
    <phoneticPr fontId="2"/>
  </si>
  <si>
    <t>Germany</t>
    <phoneticPr fontId="2"/>
  </si>
  <si>
    <t>1930's, w 6 grasses</t>
    <phoneticPr fontId="2"/>
  </si>
  <si>
    <t>1-007</t>
  </si>
  <si>
    <t>Flower vase</t>
    <phoneticPr fontId="2"/>
  </si>
  <si>
    <t>Poole</t>
    <phoneticPr fontId="2"/>
  </si>
  <si>
    <t>1-008</t>
  </si>
  <si>
    <t>storage pale</t>
    <phoneticPr fontId="2"/>
  </si>
  <si>
    <t>Talisman</t>
    <phoneticPr fontId="2"/>
  </si>
  <si>
    <t>1-009</t>
  </si>
  <si>
    <t>Green bins</t>
    <phoneticPr fontId="2"/>
  </si>
  <si>
    <t>Travers antique</t>
    <phoneticPr fontId="2"/>
  </si>
  <si>
    <t>1900's</t>
    <phoneticPr fontId="2"/>
  </si>
  <si>
    <t>1-010</t>
  </si>
  <si>
    <t>Soda bin</t>
    <phoneticPr fontId="2"/>
  </si>
  <si>
    <t>France</t>
    <phoneticPr fontId="2"/>
  </si>
  <si>
    <t>1920's, blue</t>
    <phoneticPr fontId="2"/>
  </si>
  <si>
    <t>1-011</t>
  </si>
  <si>
    <t>1920's</t>
    <phoneticPr fontId="2"/>
  </si>
  <si>
    <t>1-012</t>
  </si>
  <si>
    <t>Round box</t>
    <phoneticPr fontId="2"/>
  </si>
  <si>
    <t>1950's</t>
    <phoneticPr fontId="2"/>
  </si>
  <si>
    <t>1-013</t>
  </si>
  <si>
    <t>Table</t>
    <phoneticPr fontId="2"/>
  </si>
  <si>
    <t>27/1/18</t>
    <phoneticPr fontId="2"/>
  </si>
  <si>
    <t>The old woodyard</t>
    <phoneticPr fontId="2"/>
  </si>
  <si>
    <t xml:space="preserve">1960' </t>
    <phoneticPr fontId="2"/>
  </si>
  <si>
    <t>1-014</t>
  </si>
  <si>
    <t>Chair</t>
    <phoneticPr fontId="2"/>
  </si>
  <si>
    <t>1960'</t>
    <phoneticPr fontId="2"/>
  </si>
  <si>
    <t>1-015</t>
  </si>
  <si>
    <t>Metal Dust box</t>
    <phoneticPr fontId="2"/>
  </si>
  <si>
    <t>1-016</t>
  </si>
  <si>
    <t>Water can</t>
    <phoneticPr fontId="2"/>
  </si>
  <si>
    <t>1-017</t>
    <phoneticPr fontId="2"/>
  </si>
  <si>
    <t>Glass bottle</t>
    <phoneticPr fontId="2"/>
  </si>
  <si>
    <t>1-018</t>
    <phoneticPr fontId="2"/>
  </si>
  <si>
    <t>Vase (big)</t>
    <phoneticPr fontId="2"/>
  </si>
  <si>
    <t>MA</t>
    <phoneticPr fontId="2"/>
  </si>
  <si>
    <t>1940'</t>
    <phoneticPr fontId="2"/>
  </si>
  <si>
    <t>1-019</t>
  </si>
  <si>
    <t>Vase (small)</t>
    <phoneticPr fontId="2"/>
  </si>
  <si>
    <t>1930'</t>
    <phoneticPr fontId="2"/>
  </si>
  <si>
    <t>1-020</t>
  </si>
  <si>
    <t>Mamalade pot</t>
    <phoneticPr fontId="2"/>
  </si>
  <si>
    <t>Moira</t>
    <phoneticPr fontId="2"/>
  </si>
  <si>
    <t>GodLather Antique</t>
    <phoneticPr fontId="2"/>
  </si>
  <si>
    <t>1970's?</t>
    <phoneticPr fontId="2"/>
  </si>
  <si>
    <t>1-021</t>
  </si>
  <si>
    <t>Pottery pot</t>
    <phoneticPr fontId="2"/>
  </si>
  <si>
    <t>1-022</t>
  </si>
  <si>
    <t>Rice bowl</t>
    <phoneticPr fontId="2"/>
  </si>
  <si>
    <t>1-023</t>
  </si>
  <si>
    <t>Pottery bowl</t>
    <phoneticPr fontId="2"/>
  </si>
  <si>
    <t>1-024</t>
  </si>
  <si>
    <t>Ships lamp</t>
    <phoneticPr fontId="2"/>
  </si>
  <si>
    <t>Somewhere in time</t>
    <phoneticPr fontId="2"/>
  </si>
  <si>
    <t>1-025</t>
  </si>
  <si>
    <t>crate of bottle</t>
    <phoneticPr fontId="2"/>
  </si>
  <si>
    <t>1-026</t>
  </si>
  <si>
    <t>Nat box</t>
    <phoneticPr fontId="2"/>
  </si>
  <si>
    <t>Grannys attic</t>
    <phoneticPr fontId="2"/>
  </si>
  <si>
    <t>1960's</t>
    <phoneticPr fontId="2"/>
  </si>
  <si>
    <t>1-027</t>
  </si>
  <si>
    <t>1-028</t>
  </si>
  <si>
    <t>Tin bottle (Big)</t>
    <phoneticPr fontId="2"/>
  </si>
  <si>
    <t>1-029</t>
  </si>
  <si>
    <t>Tin bottle (Small)</t>
    <phoneticPr fontId="2"/>
  </si>
  <si>
    <t>1-030</t>
  </si>
  <si>
    <t>Inhaler jar</t>
    <phoneticPr fontId="2"/>
  </si>
  <si>
    <t>Dr.Nelsom's</t>
    <phoneticPr fontId="2"/>
  </si>
  <si>
    <t>28/1/18</t>
    <phoneticPr fontId="2"/>
  </si>
  <si>
    <t>Kate Nicoll</t>
    <phoneticPr fontId="2"/>
  </si>
  <si>
    <t>1-031</t>
  </si>
  <si>
    <t>Green jug</t>
    <phoneticPr fontId="2"/>
  </si>
  <si>
    <t>Just lovery</t>
    <phoneticPr fontId="2"/>
  </si>
  <si>
    <t>1-032</t>
  </si>
  <si>
    <t>Blue pot with lid</t>
    <phoneticPr fontId="2"/>
  </si>
  <si>
    <t>1-033</t>
  </si>
  <si>
    <t>Small white jug</t>
    <phoneticPr fontId="2"/>
  </si>
  <si>
    <t>1-034</t>
  </si>
  <si>
    <t>1-035</t>
  </si>
  <si>
    <t>Denby coffee pot</t>
    <phoneticPr fontId="2"/>
  </si>
  <si>
    <t>Denby</t>
    <phoneticPr fontId="2"/>
  </si>
  <si>
    <t>1-036</t>
  </si>
  <si>
    <t>Red pale</t>
    <phoneticPr fontId="2"/>
  </si>
  <si>
    <t>Netwark antique</t>
    <phoneticPr fontId="2"/>
  </si>
  <si>
    <t>1-037</t>
  </si>
  <si>
    <t>1-038</t>
  </si>
  <si>
    <t>Bottle</t>
    <phoneticPr fontId="2"/>
  </si>
  <si>
    <t>Dyes</t>
    <phoneticPr fontId="2"/>
  </si>
  <si>
    <t>1900's  victoria</t>
    <phoneticPr fontId="2"/>
  </si>
  <si>
    <t>1-039</t>
  </si>
  <si>
    <t>White pale</t>
    <phoneticPr fontId="2"/>
  </si>
  <si>
    <t>Mal, inc</t>
    <phoneticPr fontId="2"/>
  </si>
  <si>
    <t>1-040</t>
  </si>
  <si>
    <t>Small vase</t>
    <phoneticPr fontId="2"/>
  </si>
  <si>
    <t>Virol</t>
    <phoneticPr fontId="2"/>
  </si>
  <si>
    <t>1-041</t>
  </si>
  <si>
    <t>Scranboro</t>
    <phoneticPr fontId="2"/>
  </si>
  <si>
    <t>1-042</t>
  </si>
  <si>
    <t>1-043</t>
  </si>
  <si>
    <t>Denby jag (blue)</t>
    <phoneticPr fontId="2"/>
  </si>
  <si>
    <t>Alfreton antique</t>
    <phoneticPr fontId="2"/>
  </si>
  <si>
    <t>1-044</t>
  </si>
  <si>
    <t xml:space="preserve">Denby jag   </t>
    <phoneticPr fontId="2"/>
  </si>
  <si>
    <t>1-045</t>
  </si>
  <si>
    <t>Old bottle</t>
    <phoneticPr fontId="2"/>
  </si>
  <si>
    <t>1-046</t>
  </si>
  <si>
    <t>Ginger bottle</t>
    <phoneticPr fontId="2"/>
  </si>
  <si>
    <t>PH cort</t>
    <phoneticPr fontId="2"/>
  </si>
  <si>
    <t>1-047</t>
  </si>
  <si>
    <t>Stool (tall)</t>
    <phoneticPr fontId="2"/>
  </si>
  <si>
    <t>29/1/18</t>
    <phoneticPr fontId="2"/>
  </si>
  <si>
    <t xml:space="preserve">M Turne </t>
    <phoneticPr fontId="2"/>
  </si>
  <si>
    <t>1-048</t>
  </si>
  <si>
    <t>Stool (small)</t>
    <phoneticPr fontId="2"/>
  </si>
  <si>
    <t>1-049</t>
  </si>
  <si>
    <t>Pottery vase</t>
    <phoneticPr fontId="2"/>
  </si>
  <si>
    <t>Hungary</t>
    <phoneticPr fontId="2"/>
  </si>
  <si>
    <t>Linkoln</t>
    <phoneticPr fontId="2"/>
  </si>
  <si>
    <t>1-050</t>
  </si>
  <si>
    <t>1-051</t>
  </si>
  <si>
    <t>Koaf lamp</t>
    <phoneticPr fontId="2"/>
  </si>
  <si>
    <t>Koaf</t>
    <phoneticPr fontId="2"/>
  </si>
  <si>
    <t>Porland</t>
    <phoneticPr fontId="2"/>
  </si>
  <si>
    <t>Oldwood</t>
    <phoneticPr fontId="2"/>
  </si>
  <si>
    <t>1970's</t>
    <phoneticPr fontId="2"/>
  </si>
  <si>
    <t>1-052</t>
  </si>
  <si>
    <t>Bully lamp</t>
    <phoneticPr fontId="2"/>
  </si>
  <si>
    <t>Bully</t>
    <phoneticPr fontId="2"/>
  </si>
  <si>
    <t>1-053</t>
  </si>
  <si>
    <t>copper caldron</t>
    <phoneticPr fontId="2"/>
  </si>
  <si>
    <t>Spain</t>
    <phoneticPr fontId="2"/>
  </si>
  <si>
    <t>Rvral antique</t>
    <phoneticPr fontId="2"/>
  </si>
  <si>
    <t>1910's</t>
    <phoneticPr fontId="2"/>
  </si>
  <si>
    <t>1-054</t>
  </si>
  <si>
    <t>Square box</t>
    <phoneticPr fontId="2"/>
  </si>
  <si>
    <t>Vintage Parloue</t>
    <phoneticPr fontId="2"/>
  </si>
  <si>
    <t>1-055</t>
    <phoneticPr fontId="2"/>
  </si>
  <si>
    <t>total</t>
    <phoneticPr fontId="2"/>
  </si>
  <si>
    <t>WEBデザイン費用</t>
    <rPh sb="7" eb="9">
      <t>ヒヨウ</t>
    </rPh>
    <phoneticPr fontId="2"/>
  </si>
  <si>
    <t>金額（JPY)</t>
    <rPh sb="0" eb="2">
      <t>キンガク</t>
    </rPh>
    <phoneticPr fontId="2"/>
  </si>
  <si>
    <t>ﾊﾝﾄﾞｷｬﾘｰ重量ｵｰﾊﾞｰ分</t>
    <rPh sb="8" eb="10">
      <t>ジュウリョウ</t>
    </rPh>
    <rPh sb="15" eb="16">
      <t>ブン</t>
    </rPh>
    <phoneticPr fontId="2"/>
  </si>
  <si>
    <t>駐車場</t>
    <rPh sb="0" eb="3">
      <t>チュウシャジョウ</t>
    </rPh>
    <phoneticPr fontId="2"/>
  </si>
  <si>
    <t>ﾎﾃﾙ内、3泊</t>
    <rPh sb="3" eb="4">
      <t>ナイ</t>
    </rPh>
    <rPh sb="6" eb="7">
      <t>ハク</t>
    </rPh>
    <phoneticPr fontId="2"/>
  </si>
  <si>
    <t>ﾎﾃﾙ外、2泊</t>
    <rPh sb="3" eb="4">
      <t>ソト</t>
    </rPh>
    <rPh sb="6" eb="7">
      <t>ハク</t>
    </rPh>
    <phoneticPr fontId="2"/>
  </si>
  <si>
    <t>ﾊﾝﾄﾞｷｬﾘｰ分　関税</t>
    <rPh sb="8" eb="9">
      <t>ブン</t>
    </rPh>
    <rPh sb="10" eb="12">
      <t>カンゼイ</t>
    </rPh>
    <phoneticPr fontId="2"/>
  </si>
  <si>
    <t>空輸分　関税</t>
    <rPh sb="0" eb="2">
      <t>クウユ</t>
    </rPh>
    <rPh sb="2" eb="3">
      <t>ブン</t>
    </rPh>
    <rPh sb="4" eb="6">
      <t>カンゼイ</t>
    </rPh>
    <phoneticPr fontId="2"/>
  </si>
  <si>
    <t>空輸分　消費税</t>
    <rPh sb="0" eb="2">
      <t>クウユ</t>
    </rPh>
    <rPh sb="2" eb="3">
      <t>ブン</t>
    </rPh>
    <rPh sb="4" eb="7">
      <t>ショウヒゼイ</t>
    </rPh>
    <phoneticPr fontId="2"/>
  </si>
  <si>
    <t>ガソリン代</t>
    <rPh sb="4" eb="5">
      <t>ダイ</t>
    </rPh>
    <phoneticPr fontId="2"/>
  </si>
  <si>
    <t>古物商標識</t>
    <rPh sb="0" eb="3">
      <t>コブツショウ</t>
    </rPh>
    <rPh sb="3" eb="5">
      <t>ヒョウシキ</t>
    </rPh>
    <phoneticPr fontId="2"/>
  </si>
  <si>
    <t>国際免許申請</t>
    <rPh sb="0" eb="2">
      <t>コクサイ</t>
    </rPh>
    <rPh sb="2" eb="4">
      <t>メンキョ</t>
    </rPh>
    <rPh sb="4" eb="6">
      <t>シンセイ</t>
    </rPh>
    <phoneticPr fontId="2"/>
  </si>
  <si>
    <t>2018/1/27為替ﾚｰﾄ</t>
    <rPh sb="9" eb="11">
      <t>カワセ</t>
    </rPh>
    <phoneticPr fontId="2"/>
  </si>
  <si>
    <t>円</t>
    <rPh sb="0" eb="1">
      <t>エン</t>
    </rPh>
    <phoneticPr fontId="2"/>
  </si>
  <si>
    <t>￡</t>
    <phoneticPr fontId="2"/>
  </si>
  <si>
    <t>ﾚｰﾄ</t>
    <phoneticPr fontId="2"/>
  </si>
  <si>
    <t>販売資料</t>
    <rPh sb="0" eb="2">
      <t>ハンバイ</t>
    </rPh>
    <rPh sb="2" eb="4">
      <t>シリョウ</t>
    </rPh>
    <phoneticPr fontId="2"/>
  </si>
  <si>
    <t>書籍「ﾃｨｰｶｯﾌﾟの歴史」</t>
    <rPh sb="0" eb="2">
      <t>ショセキ</t>
    </rPh>
    <rPh sb="11" eb="13">
      <t>レキシ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</si>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</sst>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quotePrefix="1" applyNumberFormat="1">
      <alignment vertical="center"/>
    </xf>
    <xf numFmtId="40" fontId="0" fillId="0" borderId="1" xfId="1" applyNumberFormat="1" applyFont="1" applyBorder="1">
      <alignment vertical="center"/>
    </xf>
    <xf numFmtId="40" fontId="0" fillId="0" borderId="0" xfId="1" applyNumberFormat="1" applyFont="1">
      <alignment vertical="center"/>
    </xf>
    <xf numFmtId="38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06DB9-50B5-48A1-9986-3B59F9C4F0B5}">
  <dimension ref="B2:J35"/>
  <sheetViews>
    <sheetView tabSelected="1" workbookViewId="0">
      <selection activeCell="B16" sqref="B16"/>
    </sheetView>
  </sheetViews>
  <sheetFormatPr defaultRowHeight="18" x14ac:dyDescent="0.55000000000000004"/>
  <cols>
    <col min="1" max="1" width="2.4140625" customWidth="1"/>
    <col min="2" max="2" width="5.6640625" customWidth="1"/>
    <col min="3" max="3" width="19.25" bestFit="1" customWidth="1"/>
    <col min="4" max="4" width="16.08203125" style="1" customWidth="1"/>
    <col min="5" max="5" width="8.6640625" style="1"/>
    <col min="6" max="6" width="16.08203125" style="10" customWidth="1"/>
    <col min="7" max="7" width="23" style="2" bestFit="1" customWidth="1"/>
    <col min="8" max="8" width="5.4140625" customWidth="1"/>
  </cols>
  <sheetData>
    <row r="2" spans="2:8" x14ac:dyDescent="0.55000000000000004">
      <c r="B2" s="3" t="s">
        <v>0</v>
      </c>
      <c r="C2" s="3" t="s">
        <v>1</v>
      </c>
      <c r="D2" s="4" t="s">
        <v>224</v>
      </c>
      <c r="E2" s="4" t="s">
        <v>2</v>
      </c>
      <c r="F2" s="9" t="s">
        <v>224</v>
      </c>
      <c r="G2" s="5" t="s">
        <v>3</v>
      </c>
    </row>
    <row r="3" spans="2:8" x14ac:dyDescent="0.55000000000000004">
      <c r="B3" s="3"/>
      <c r="C3" s="3"/>
      <c r="D3" s="4"/>
      <c r="E3" s="4"/>
      <c r="F3" s="9"/>
      <c r="G3" s="5"/>
    </row>
    <row r="4" spans="2:8" x14ac:dyDescent="0.55000000000000004">
      <c r="B4" s="3">
        <v>7</v>
      </c>
      <c r="C4" s="3" t="s">
        <v>12</v>
      </c>
      <c r="D4" s="4">
        <v>196670</v>
      </c>
      <c r="E4" s="4"/>
      <c r="F4" s="9"/>
      <c r="G4" s="5" t="s">
        <v>13</v>
      </c>
      <c r="H4" t="s">
        <v>37</v>
      </c>
    </row>
    <row r="5" spans="2:8" x14ac:dyDescent="0.55000000000000004">
      <c r="B5" s="3">
        <v>8</v>
      </c>
      <c r="C5" s="3"/>
      <c r="D5" s="4"/>
      <c r="E5" s="4"/>
      <c r="F5" s="9"/>
      <c r="G5" s="5" t="s">
        <v>14</v>
      </c>
    </row>
    <row r="6" spans="2:8" x14ac:dyDescent="0.55000000000000004">
      <c r="B6" s="3">
        <v>9</v>
      </c>
      <c r="C6" s="3"/>
      <c r="D6" s="4"/>
      <c r="E6" s="4"/>
      <c r="F6" s="9"/>
      <c r="G6" s="5" t="s">
        <v>15</v>
      </c>
    </row>
    <row r="7" spans="2:8" x14ac:dyDescent="0.55000000000000004">
      <c r="B7" s="3">
        <v>10</v>
      </c>
      <c r="C7" s="3"/>
      <c r="D7" s="4">
        <v>95000</v>
      </c>
      <c r="E7" s="4"/>
      <c r="F7" s="9"/>
      <c r="G7" s="5" t="s">
        <v>16</v>
      </c>
    </row>
    <row r="8" spans="2:8" x14ac:dyDescent="0.55000000000000004">
      <c r="B8" s="3"/>
      <c r="C8" s="3" t="s">
        <v>234</v>
      </c>
      <c r="D8" s="4">
        <v>2400</v>
      </c>
      <c r="E8" s="4"/>
      <c r="F8" s="9"/>
      <c r="G8" s="5"/>
    </row>
    <row r="9" spans="2:8" x14ac:dyDescent="0.55000000000000004">
      <c r="B9" s="3"/>
      <c r="C9" s="3" t="s">
        <v>226</v>
      </c>
      <c r="D9" s="4">
        <f t="shared" ref="D9:D15" si="0">F9*D$35</f>
        <v>6043.2596671171132</v>
      </c>
      <c r="E9" s="4"/>
      <c r="F9" s="9">
        <v>36</v>
      </c>
      <c r="G9" s="5" t="s">
        <v>228</v>
      </c>
    </row>
    <row r="10" spans="2:8" x14ac:dyDescent="0.55000000000000004">
      <c r="B10" s="3"/>
      <c r="C10" s="3" t="s">
        <v>226</v>
      </c>
      <c r="D10" s="4">
        <f t="shared" si="0"/>
        <v>7554.0745838963921</v>
      </c>
      <c r="E10" s="4"/>
      <c r="F10" s="9">
        <v>45</v>
      </c>
      <c r="G10" s="5" t="s">
        <v>227</v>
      </c>
    </row>
    <row r="11" spans="2:8" x14ac:dyDescent="0.55000000000000004">
      <c r="B11" s="3"/>
      <c r="C11" s="3" t="s">
        <v>232</v>
      </c>
      <c r="D11" s="4">
        <f t="shared" si="0"/>
        <v>11786.035034119235</v>
      </c>
      <c r="E11" s="4"/>
      <c r="F11" s="9">
        <v>70.209999999999994</v>
      </c>
      <c r="G11" s="5"/>
    </row>
    <row r="12" spans="2:8" x14ac:dyDescent="0.55000000000000004">
      <c r="B12" s="3"/>
      <c r="C12" s="3" t="s">
        <v>232</v>
      </c>
      <c r="D12" s="4">
        <f t="shared" si="0"/>
        <v>13800.454923158273</v>
      </c>
      <c r="E12" s="4"/>
      <c r="F12" s="9">
        <v>82.21</v>
      </c>
      <c r="G12" s="5"/>
    </row>
    <row r="13" spans="2:8" x14ac:dyDescent="0.55000000000000004">
      <c r="B13" s="3">
        <v>11</v>
      </c>
      <c r="C13" s="3" t="s">
        <v>17</v>
      </c>
      <c r="D13" s="4">
        <f t="shared" si="0"/>
        <v>271275.21172392374</v>
      </c>
      <c r="E13" s="4"/>
      <c r="F13" s="9">
        <f>買付け品!H58</f>
        <v>1616</v>
      </c>
      <c r="G13" s="5"/>
    </row>
    <row r="14" spans="2:8" x14ac:dyDescent="0.55000000000000004">
      <c r="B14" s="3">
        <v>12</v>
      </c>
      <c r="C14" s="3" t="s">
        <v>18</v>
      </c>
      <c r="D14" s="4">
        <f t="shared" si="0"/>
        <v>88130.870145457899</v>
      </c>
      <c r="E14" s="4"/>
      <c r="F14" s="9">
        <v>525</v>
      </c>
      <c r="G14" s="5"/>
    </row>
    <row r="15" spans="2:8" x14ac:dyDescent="0.55000000000000004">
      <c r="B15" s="3"/>
      <c r="C15" s="3" t="s">
        <v>225</v>
      </c>
      <c r="D15" s="4">
        <f t="shared" si="0"/>
        <v>49353.287281456425</v>
      </c>
      <c r="E15" s="4"/>
      <c r="F15" s="9">
        <v>294</v>
      </c>
      <c r="G15" s="5"/>
    </row>
    <row r="16" spans="2:8" x14ac:dyDescent="0.55000000000000004">
      <c r="B16" s="3"/>
      <c r="C16" s="3" t="s">
        <v>229</v>
      </c>
      <c r="D16" s="4">
        <v>5700</v>
      </c>
      <c r="E16" s="4"/>
      <c r="F16" s="9"/>
      <c r="G16" s="5"/>
    </row>
    <row r="17" spans="2:10" x14ac:dyDescent="0.55000000000000004">
      <c r="B17" s="3">
        <v>13</v>
      </c>
      <c r="C17" s="3" t="s">
        <v>19</v>
      </c>
      <c r="D17" s="4">
        <v>142140</v>
      </c>
      <c r="E17" s="4"/>
      <c r="F17" s="9"/>
      <c r="G17" s="5"/>
    </row>
    <row r="18" spans="2:10" x14ac:dyDescent="0.55000000000000004">
      <c r="B18" s="3"/>
      <c r="C18" s="3" t="s">
        <v>230</v>
      </c>
      <c r="D18" s="4">
        <v>6200</v>
      </c>
      <c r="E18" s="4"/>
      <c r="F18" s="9"/>
      <c r="G18" s="5"/>
    </row>
    <row r="19" spans="2:10" x14ac:dyDescent="0.55000000000000004">
      <c r="B19" s="3"/>
      <c r="C19" s="3" t="s">
        <v>231</v>
      </c>
      <c r="D19" s="4">
        <v>24100</v>
      </c>
      <c r="E19" s="4"/>
      <c r="F19" s="9"/>
      <c r="G19" s="5"/>
      <c r="I19" t="s">
        <v>241</v>
      </c>
      <c r="J19" s="11">
        <f>D13</f>
        <v>271275.21172392374</v>
      </c>
    </row>
    <row r="20" spans="2:10" x14ac:dyDescent="0.55000000000000004">
      <c r="B20" s="3">
        <v>15</v>
      </c>
      <c r="C20" s="3" t="s">
        <v>25</v>
      </c>
      <c r="D20" s="4"/>
      <c r="E20" s="4"/>
      <c r="F20" s="9"/>
      <c r="G20" s="4" t="s">
        <v>22</v>
      </c>
      <c r="I20" t="s">
        <v>242</v>
      </c>
      <c r="J20" s="11">
        <f>SUM(D14:D19)</f>
        <v>315624.15742691432</v>
      </c>
    </row>
    <row r="21" spans="2:10" x14ac:dyDescent="0.55000000000000004">
      <c r="B21" s="3">
        <v>16</v>
      </c>
      <c r="C21" s="3"/>
      <c r="D21" s="4"/>
      <c r="E21" s="4"/>
      <c r="F21" s="9"/>
      <c r="G21" s="4" t="s">
        <v>26</v>
      </c>
    </row>
    <row r="22" spans="2:10" x14ac:dyDescent="0.55000000000000004">
      <c r="B22" s="3">
        <v>17</v>
      </c>
      <c r="C22" s="3"/>
      <c r="D22" s="4"/>
      <c r="E22" s="4"/>
      <c r="F22" s="9"/>
      <c r="G22" s="4" t="s">
        <v>28</v>
      </c>
    </row>
    <row r="23" spans="2:10" x14ac:dyDescent="0.55000000000000004">
      <c r="B23" s="3">
        <v>18</v>
      </c>
      <c r="C23" s="3" t="s">
        <v>35</v>
      </c>
      <c r="D23" s="4"/>
      <c r="E23" s="4"/>
      <c r="F23" s="9"/>
      <c r="G23" s="4" t="s">
        <v>36</v>
      </c>
    </row>
    <row r="24" spans="2:10" x14ac:dyDescent="0.55000000000000004">
      <c r="B24" s="3">
        <v>19</v>
      </c>
      <c r="C24" s="3" t="s">
        <v>30</v>
      </c>
      <c r="D24" s="4"/>
      <c r="E24" s="4"/>
      <c r="F24" s="9"/>
      <c r="G24" s="4" t="s">
        <v>27</v>
      </c>
    </row>
    <row r="25" spans="2:10" x14ac:dyDescent="0.55000000000000004">
      <c r="B25" s="3"/>
      <c r="C25" s="3"/>
      <c r="D25" s="4"/>
      <c r="E25" s="4"/>
      <c r="F25" s="9"/>
      <c r="G25" s="4"/>
    </row>
    <row r="26" spans="2:10" x14ac:dyDescent="0.55000000000000004">
      <c r="B26" s="3"/>
      <c r="C26" s="3" t="s">
        <v>239</v>
      </c>
      <c r="D26" s="4">
        <v>1944</v>
      </c>
      <c r="E26" s="4"/>
      <c r="F26" s="9"/>
      <c r="G26" s="4" t="s">
        <v>240</v>
      </c>
    </row>
    <row r="27" spans="2:10" x14ac:dyDescent="0.55000000000000004">
      <c r="B27" s="3"/>
      <c r="C27" s="3"/>
      <c r="D27" s="4"/>
      <c r="E27" s="4"/>
      <c r="F27" s="9"/>
      <c r="G27" s="4"/>
    </row>
    <row r="28" spans="2:10" x14ac:dyDescent="0.55000000000000004">
      <c r="B28" s="3">
        <v>20</v>
      </c>
      <c r="C28" s="3"/>
      <c r="D28" s="4"/>
      <c r="E28" s="4"/>
      <c r="F28" s="9"/>
      <c r="G28" s="4" t="s">
        <v>29</v>
      </c>
    </row>
    <row r="29" spans="2:10" x14ac:dyDescent="0.55000000000000004">
      <c r="B29" s="3"/>
      <c r="C29" s="3" t="s">
        <v>23</v>
      </c>
      <c r="D29" s="4">
        <f>SUM(D3:D28)</f>
        <v>922097.19335912901</v>
      </c>
      <c r="E29" s="4"/>
      <c r="F29" s="9"/>
      <c r="G29" s="5"/>
    </row>
    <row r="33" spans="2:8" x14ac:dyDescent="0.55000000000000004">
      <c r="C33" t="s">
        <v>235</v>
      </c>
      <c r="D33" s="1">
        <v>200000</v>
      </c>
      <c r="E33" s="1" t="s">
        <v>236</v>
      </c>
    </row>
    <row r="34" spans="2:8" x14ac:dyDescent="0.55000000000000004">
      <c r="D34" s="10">
        <v>1191.4100000000001</v>
      </c>
      <c r="E34" s="1" t="s">
        <v>237</v>
      </c>
    </row>
    <row r="35" spans="2:8" s="10" customFormat="1" x14ac:dyDescent="0.55000000000000004">
      <c r="B35"/>
      <c r="C35"/>
      <c r="D35" s="1">
        <f>D33/D34</f>
        <v>167.86832408658648</v>
      </c>
      <c r="E35" s="1" t="s">
        <v>238</v>
      </c>
      <c r="G35" s="2"/>
      <c r="H35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83AF-7D4F-4832-AF4B-D2457FF9991A}">
  <dimension ref="B1:Y58"/>
  <sheetViews>
    <sheetView workbookViewId="0">
      <pane xSplit="4" ySplit="2" topLeftCell="E50" activePane="bottomRight" state="frozen"/>
      <selection pane="topRight" activeCell="E1" sqref="E1"/>
      <selection pane="bottomLeft" activeCell="A3" sqref="A3"/>
      <selection pane="bottomRight" activeCell="C2" sqref="C2"/>
    </sheetView>
  </sheetViews>
  <sheetFormatPr defaultRowHeight="18" x14ac:dyDescent="0.55000000000000004"/>
  <cols>
    <col min="1" max="1" width="1.33203125" customWidth="1"/>
    <col min="2" max="2" width="8.9140625" customWidth="1"/>
    <col min="3" max="3" width="16.58203125" bestFit="1" customWidth="1"/>
    <col min="4" max="4" width="12.58203125" bestFit="1" customWidth="1"/>
    <col min="7" max="7" width="5.5" customWidth="1"/>
    <col min="8" max="8" width="8.6640625" customWidth="1"/>
    <col min="9" max="9" width="9.1640625" hidden="1" customWidth="1"/>
    <col min="10" max="10" width="9" hidden="1" customWidth="1"/>
    <col min="11" max="11" width="8.6640625" customWidth="1"/>
    <col min="12" max="12" width="16.4140625" bestFit="1" customWidth="1"/>
    <col min="13" max="13" width="11" customWidth="1"/>
    <col min="14" max="22" width="5.5" customWidth="1"/>
    <col min="23" max="23" width="6.6640625" customWidth="1"/>
    <col min="24" max="24" width="6.33203125" customWidth="1"/>
  </cols>
  <sheetData>
    <row r="1" spans="2:25" x14ac:dyDescent="0.55000000000000004">
      <c r="N1" s="12" t="s">
        <v>38</v>
      </c>
      <c r="O1" s="12"/>
      <c r="P1" s="12"/>
      <c r="Q1" s="12"/>
    </row>
    <row r="2" spans="2:25" ht="54" x14ac:dyDescent="0.55000000000000004">
      <c r="B2" s="6" t="s">
        <v>39</v>
      </c>
      <c r="C2" s="3" t="s">
        <v>40</v>
      </c>
      <c r="D2" s="3" t="s">
        <v>41</v>
      </c>
      <c r="E2" s="3" t="s">
        <v>42</v>
      </c>
      <c r="F2" s="3" t="s">
        <v>43</v>
      </c>
      <c r="G2" s="3" t="s">
        <v>44</v>
      </c>
      <c r="H2" s="3" t="s">
        <v>45</v>
      </c>
      <c r="I2" s="6" t="s">
        <v>46</v>
      </c>
      <c r="J2" s="6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  <c r="Q2" t="s">
        <v>54</v>
      </c>
      <c r="R2" t="s">
        <v>55</v>
      </c>
      <c r="S2" t="s">
        <v>56</v>
      </c>
      <c r="T2" t="s">
        <v>57</v>
      </c>
      <c r="U2" t="s">
        <v>58</v>
      </c>
      <c r="V2" t="s">
        <v>59</v>
      </c>
      <c r="W2" s="7" t="s">
        <v>60</v>
      </c>
      <c r="X2" t="s">
        <v>61</v>
      </c>
      <c r="Y2" t="s">
        <v>62</v>
      </c>
    </row>
    <row r="3" spans="2:25" x14ac:dyDescent="0.55000000000000004">
      <c r="B3" s="3" t="s">
        <v>63</v>
      </c>
      <c r="C3" s="3" t="s">
        <v>64</v>
      </c>
      <c r="D3" s="3" t="s">
        <v>65</v>
      </c>
      <c r="E3" s="3" t="s">
        <v>66</v>
      </c>
      <c r="F3" s="3">
        <v>20</v>
      </c>
      <c r="G3" s="3">
        <v>1</v>
      </c>
      <c r="H3" s="3">
        <f t="shared" ref="H3:H57" si="0">F3*G3</f>
        <v>20</v>
      </c>
      <c r="I3" s="3">
        <f>IF(Y3="YES",H3,"")</f>
        <v>20</v>
      </c>
      <c r="J3" s="3" t="str">
        <f>IF(Y3="NO",H3,"")</f>
        <v/>
      </c>
      <c r="K3" s="8" t="s">
        <v>67</v>
      </c>
      <c r="L3" t="s">
        <v>68</v>
      </c>
      <c r="M3" t="s">
        <v>69</v>
      </c>
      <c r="P3">
        <v>1</v>
      </c>
      <c r="Y3" t="str">
        <f>IF(OR(N3=1,O3=1,P3=1,Q3=1),"YES","NO")</f>
        <v>YES</v>
      </c>
    </row>
    <row r="4" spans="2:25" x14ac:dyDescent="0.55000000000000004">
      <c r="B4" s="3" t="s">
        <v>70</v>
      </c>
      <c r="C4" s="3" t="s">
        <v>71</v>
      </c>
      <c r="D4" s="3" t="s">
        <v>65</v>
      </c>
      <c r="E4" s="3" t="s">
        <v>66</v>
      </c>
      <c r="F4" s="3">
        <v>20</v>
      </c>
      <c r="G4" s="3">
        <v>1</v>
      </c>
      <c r="H4" s="3">
        <f t="shared" si="0"/>
        <v>20</v>
      </c>
      <c r="I4" s="3">
        <f t="shared" ref="I4:I57" si="1">IF(Y4="YES",H4,"")</f>
        <v>20</v>
      </c>
      <c r="J4" s="3" t="str">
        <f t="shared" ref="J4:J57" si="2">IF(Y4="NO",H4,"")</f>
        <v/>
      </c>
      <c r="K4" s="8" t="s">
        <v>67</v>
      </c>
      <c r="L4" t="s">
        <v>68</v>
      </c>
      <c r="M4" t="s">
        <v>69</v>
      </c>
      <c r="P4">
        <v>1</v>
      </c>
      <c r="Y4" t="str">
        <f t="shared" ref="Y4:Y57" si="3">IF(OR(N4=1,O4=1,P4=1,Q4=1),"YES","NO")</f>
        <v>YES</v>
      </c>
    </row>
    <row r="5" spans="2:25" x14ac:dyDescent="0.55000000000000004">
      <c r="B5" s="3" t="s">
        <v>72</v>
      </c>
      <c r="C5" s="3" t="s">
        <v>73</v>
      </c>
      <c r="D5" s="3" t="s">
        <v>65</v>
      </c>
      <c r="E5" s="3" t="s">
        <v>66</v>
      </c>
      <c r="F5" s="3">
        <v>20</v>
      </c>
      <c r="G5" s="3">
        <v>1</v>
      </c>
      <c r="H5" s="3">
        <f t="shared" si="0"/>
        <v>20</v>
      </c>
      <c r="I5" s="3">
        <f t="shared" si="1"/>
        <v>20</v>
      </c>
      <c r="J5" s="3" t="str">
        <f t="shared" si="2"/>
        <v/>
      </c>
      <c r="K5" s="8" t="s">
        <v>67</v>
      </c>
      <c r="L5" t="s">
        <v>68</v>
      </c>
      <c r="M5" t="s">
        <v>69</v>
      </c>
      <c r="O5">
        <v>1</v>
      </c>
      <c r="Y5" t="str">
        <f t="shared" si="3"/>
        <v>YES</v>
      </c>
    </row>
    <row r="6" spans="2:25" x14ac:dyDescent="0.55000000000000004">
      <c r="B6" s="3" t="s">
        <v>74</v>
      </c>
      <c r="C6" s="3" t="s">
        <v>75</v>
      </c>
      <c r="D6" s="3" t="s">
        <v>76</v>
      </c>
      <c r="E6" s="3" t="s">
        <v>77</v>
      </c>
      <c r="F6" s="3">
        <v>25</v>
      </c>
      <c r="G6" s="3">
        <v>1</v>
      </c>
      <c r="H6" s="3">
        <f t="shared" si="0"/>
        <v>25</v>
      </c>
      <c r="I6" s="3">
        <f t="shared" si="1"/>
        <v>25</v>
      </c>
      <c r="J6" s="3" t="str">
        <f t="shared" si="2"/>
        <v/>
      </c>
      <c r="K6" s="8" t="s">
        <v>67</v>
      </c>
      <c r="L6" t="s">
        <v>68</v>
      </c>
      <c r="M6">
        <v>1976</v>
      </c>
      <c r="Q6">
        <v>1</v>
      </c>
      <c r="Y6" t="str">
        <f t="shared" si="3"/>
        <v>YES</v>
      </c>
    </row>
    <row r="7" spans="2:25" x14ac:dyDescent="0.55000000000000004">
      <c r="B7" s="3" t="s">
        <v>78</v>
      </c>
      <c r="C7" s="3" t="s">
        <v>79</v>
      </c>
      <c r="D7" s="3" t="s">
        <v>76</v>
      </c>
      <c r="E7" s="3" t="s">
        <v>77</v>
      </c>
      <c r="F7" s="3">
        <v>25</v>
      </c>
      <c r="G7" s="3">
        <v>1</v>
      </c>
      <c r="H7" s="3">
        <f t="shared" si="0"/>
        <v>25</v>
      </c>
      <c r="I7" s="3">
        <f t="shared" si="1"/>
        <v>25</v>
      </c>
      <c r="J7" s="3" t="str">
        <f t="shared" si="2"/>
        <v/>
      </c>
      <c r="K7" s="8" t="s">
        <v>67</v>
      </c>
      <c r="L7" t="s">
        <v>68</v>
      </c>
      <c r="M7">
        <v>1974</v>
      </c>
      <c r="Q7">
        <v>1</v>
      </c>
      <c r="Y7" t="str">
        <f t="shared" si="3"/>
        <v>YES</v>
      </c>
    </row>
    <row r="8" spans="2:25" ht="36" x14ac:dyDescent="0.55000000000000004">
      <c r="B8" s="3" t="s">
        <v>80</v>
      </c>
      <c r="C8" s="3" t="s">
        <v>81</v>
      </c>
      <c r="D8" s="3" t="s">
        <v>82</v>
      </c>
      <c r="E8" s="3" t="s">
        <v>83</v>
      </c>
      <c r="F8" s="3">
        <v>30</v>
      </c>
      <c r="G8" s="3">
        <v>1</v>
      </c>
      <c r="H8" s="3">
        <f t="shared" si="0"/>
        <v>30</v>
      </c>
      <c r="I8" s="3" t="str">
        <f t="shared" si="1"/>
        <v/>
      </c>
      <c r="J8" s="3">
        <f t="shared" si="2"/>
        <v>30</v>
      </c>
      <c r="K8" s="8" t="s">
        <v>67</v>
      </c>
      <c r="L8" t="s">
        <v>68</v>
      </c>
      <c r="M8" s="7" t="s">
        <v>84</v>
      </c>
      <c r="T8">
        <v>1</v>
      </c>
      <c r="Y8" t="str">
        <f t="shared" si="3"/>
        <v>NO</v>
      </c>
    </row>
    <row r="9" spans="2:25" x14ac:dyDescent="0.55000000000000004">
      <c r="B9" s="3" t="s">
        <v>85</v>
      </c>
      <c r="C9" s="3" t="s">
        <v>86</v>
      </c>
      <c r="D9" s="3" t="s">
        <v>87</v>
      </c>
      <c r="E9" s="3" t="s">
        <v>77</v>
      </c>
      <c r="F9" s="3">
        <v>35</v>
      </c>
      <c r="G9" s="3">
        <v>1</v>
      </c>
      <c r="H9" s="3">
        <f t="shared" si="0"/>
        <v>35</v>
      </c>
      <c r="I9" s="3" t="str">
        <f t="shared" si="1"/>
        <v/>
      </c>
      <c r="J9" s="3">
        <f t="shared" si="2"/>
        <v>35</v>
      </c>
      <c r="K9" s="8" t="s">
        <v>67</v>
      </c>
      <c r="L9" t="s">
        <v>68</v>
      </c>
      <c r="M9" t="s">
        <v>69</v>
      </c>
      <c r="S9">
        <v>1</v>
      </c>
      <c r="Y9" t="str">
        <f t="shared" si="3"/>
        <v>NO</v>
      </c>
    </row>
    <row r="10" spans="2:25" x14ac:dyDescent="0.55000000000000004">
      <c r="B10" s="3" t="s">
        <v>88</v>
      </c>
      <c r="C10" s="3" t="s">
        <v>89</v>
      </c>
      <c r="D10" s="3" t="s">
        <v>90</v>
      </c>
      <c r="E10" s="3" t="s">
        <v>77</v>
      </c>
      <c r="F10" s="3">
        <v>25</v>
      </c>
      <c r="G10" s="3">
        <v>1</v>
      </c>
      <c r="H10" s="3">
        <f t="shared" si="0"/>
        <v>25</v>
      </c>
      <c r="I10" s="3" t="str">
        <f t="shared" si="1"/>
        <v/>
      </c>
      <c r="J10" s="3">
        <f t="shared" si="2"/>
        <v>25</v>
      </c>
      <c r="K10" s="8" t="s">
        <v>67</v>
      </c>
      <c r="L10" t="s">
        <v>68</v>
      </c>
      <c r="M10">
        <v>1962</v>
      </c>
      <c r="R10">
        <v>1</v>
      </c>
      <c r="Y10" t="str">
        <f t="shared" si="3"/>
        <v>NO</v>
      </c>
    </row>
    <row r="11" spans="2:25" x14ac:dyDescent="0.55000000000000004">
      <c r="B11" s="3" t="s">
        <v>91</v>
      </c>
      <c r="C11" s="3" t="s">
        <v>92</v>
      </c>
      <c r="D11" s="3" t="s">
        <v>82</v>
      </c>
      <c r="E11" s="3" t="s">
        <v>77</v>
      </c>
      <c r="F11" s="3">
        <v>65</v>
      </c>
      <c r="G11" s="3">
        <v>4</v>
      </c>
      <c r="H11" s="3">
        <f t="shared" si="0"/>
        <v>260</v>
      </c>
      <c r="I11" s="3" t="str">
        <f t="shared" si="1"/>
        <v/>
      </c>
      <c r="J11" s="3">
        <f t="shared" si="2"/>
        <v>260</v>
      </c>
      <c r="K11" s="8" t="s">
        <v>67</v>
      </c>
      <c r="L11" t="s">
        <v>93</v>
      </c>
      <c r="M11" t="s">
        <v>94</v>
      </c>
      <c r="T11">
        <v>1</v>
      </c>
      <c r="Y11" t="str">
        <f t="shared" si="3"/>
        <v>NO</v>
      </c>
    </row>
    <row r="12" spans="2:25" x14ac:dyDescent="0.55000000000000004">
      <c r="B12" s="3" t="s">
        <v>95</v>
      </c>
      <c r="C12" s="3" t="s">
        <v>96</v>
      </c>
      <c r="D12" s="3" t="s">
        <v>82</v>
      </c>
      <c r="E12" s="3" t="s">
        <v>97</v>
      </c>
      <c r="F12" s="3">
        <v>125</v>
      </c>
      <c r="G12" s="3">
        <v>1</v>
      </c>
      <c r="H12" s="3">
        <f t="shared" si="0"/>
        <v>125</v>
      </c>
      <c r="I12" s="3" t="str">
        <f t="shared" si="1"/>
        <v/>
      </c>
      <c r="J12" s="3">
        <f t="shared" si="2"/>
        <v>125</v>
      </c>
      <c r="K12" s="8" t="s">
        <v>67</v>
      </c>
      <c r="L12" t="s">
        <v>93</v>
      </c>
      <c r="M12" t="s">
        <v>98</v>
      </c>
      <c r="T12">
        <v>1</v>
      </c>
      <c r="Y12" t="str">
        <f t="shared" si="3"/>
        <v>NO</v>
      </c>
    </row>
    <row r="13" spans="2:25" x14ac:dyDescent="0.55000000000000004">
      <c r="B13" s="3" t="s">
        <v>99</v>
      </c>
      <c r="C13" s="3" t="s">
        <v>96</v>
      </c>
      <c r="D13" s="3" t="s">
        <v>82</v>
      </c>
      <c r="E13" s="3" t="s">
        <v>97</v>
      </c>
      <c r="F13" s="3">
        <v>125</v>
      </c>
      <c r="G13" s="3">
        <v>1</v>
      </c>
      <c r="H13" s="3">
        <f t="shared" si="0"/>
        <v>125</v>
      </c>
      <c r="I13" s="3" t="str">
        <f t="shared" si="1"/>
        <v/>
      </c>
      <c r="J13" s="3">
        <f t="shared" si="2"/>
        <v>125</v>
      </c>
      <c r="K13" s="8" t="s">
        <v>67</v>
      </c>
      <c r="L13" t="s">
        <v>93</v>
      </c>
      <c r="M13" t="s">
        <v>100</v>
      </c>
      <c r="T13">
        <v>1</v>
      </c>
      <c r="Y13" t="str">
        <f t="shared" si="3"/>
        <v>NO</v>
      </c>
    </row>
    <row r="14" spans="2:25" x14ac:dyDescent="0.55000000000000004">
      <c r="B14" s="3" t="s">
        <v>101</v>
      </c>
      <c r="C14" s="3" t="s">
        <v>102</v>
      </c>
      <c r="D14" s="3" t="s">
        <v>82</v>
      </c>
      <c r="E14" s="3" t="s">
        <v>83</v>
      </c>
      <c r="F14" s="3">
        <v>110</v>
      </c>
      <c r="G14" s="3">
        <v>1</v>
      </c>
      <c r="H14" s="3">
        <f t="shared" si="0"/>
        <v>110</v>
      </c>
      <c r="I14" s="3" t="str">
        <f t="shared" si="1"/>
        <v/>
      </c>
      <c r="J14" s="3">
        <f t="shared" si="2"/>
        <v>110</v>
      </c>
      <c r="K14" s="8" t="s">
        <v>67</v>
      </c>
      <c r="L14" t="s">
        <v>93</v>
      </c>
      <c r="M14" t="s">
        <v>103</v>
      </c>
      <c r="R14">
        <v>1</v>
      </c>
      <c r="Y14" t="str">
        <f t="shared" si="3"/>
        <v>NO</v>
      </c>
    </row>
    <row r="15" spans="2:25" x14ac:dyDescent="0.55000000000000004">
      <c r="B15" s="3" t="s">
        <v>104</v>
      </c>
      <c r="C15" s="3" t="s">
        <v>105</v>
      </c>
      <c r="D15" s="3" t="s">
        <v>82</v>
      </c>
      <c r="E15" s="3" t="s">
        <v>77</v>
      </c>
      <c r="F15" s="3">
        <v>100</v>
      </c>
      <c r="G15" s="3">
        <v>1</v>
      </c>
      <c r="H15" s="3">
        <f t="shared" si="0"/>
        <v>100</v>
      </c>
      <c r="I15" s="3" t="str">
        <f t="shared" si="1"/>
        <v/>
      </c>
      <c r="J15" s="3">
        <f t="shared" si="2"/>
        <v>100</v>
      </c>
      <c r="K15" s="8" t="s">
        <v>106</v>
      </c>
      <c r="L15" t="s">
        <v>107</v>
      </c>
      <c r="M15" t="s">
        <v>108</v>
      </c>
      <c r="V15">
        <v>1</v>
      </c>
      <c r="Y15" t="str">
        <f t="shared" si="3"/>
        <v>NO</v>
      </c>
    </row>
    <row r="16" spans="2:25" x14ac:dyDescent="0.55000000000000004">
      <c r="B16" s="3" t="s">
        <v>109</v>
      </c>
      <c r="C16" s="3" t="s">
        <v>110</v>
      </c>
      <c r="D16" s="3" t="s">
        <v>82</v>
      </c>
      <c r="E16" s="3" t="s">
        <v>77</v>
      </c>
      <c r="F16" s="3">
        <v>25</v>
      </c>
      <c r="G16" s="3">
        <v>1</v>
      </c>
      <c r="H16" s="3">
        <f t="shared" si="0"/>
        <v>25</v>
      </c>
      <c r="I16" s="3" t="str">
        <f t="shared" si="1"/>
        <v/>
      </c>
      <c r="J16" s="3">
        <f t="shared" si="2"/>
        <v>25</v>
      </c>
      <c r="K16" s="8" t="s">
        <v>106</v>
      </c>
      <c r="L16" t="s">
        <v>107</v>
      </c>
      <c r="M16" t="s">
        <v>111</v>
      </c>
      <c r="W16">
        <v>1</v>
      </c>
      <c r="Y16" t="str">
        <f t="shared" si="3"/>
        <v>NO</v>
      </c>
    </row>
    <row r="17" spans="2:25" x14ac:dyDescent="0.55000000000000004">
      <c r="B17" s="3" t="s">
        <v>112</v>
      </c>
      <c r="C17" s="3" t="s">
        <v>113</v>
      </c>
      <c r="D17" s="3" t="s">
        <v>82</v>
      </c>
      <c r="E17" s="3" t="s">
        <v>77</v>
      </c>
      <c r="F17" s="3">
        <v>30</v>
      </c>
      <c r="G17" s="3">
        <v>1</v>
      </c>
      <c r="H17" s="3">
        <f t="shared" si="0"/>
        <v>30</v>
      </c>
      <c r="I17" s="3" t="str">
        <f t="shared" si="1"/>
        <v/>
      </c>
      <c r="J17" s="3">
        <f t="shared" si="2"/>
        <v>30</v>
      </c>
      <c r="K17" s="8" t="s">
        <v>106</v>
      </c>
      <c r="L17" t="s">
        <v>107</v>
      </c>
      <c r="M17" t="s">
        <v>111</v>
      </c>
      <c r="R17">
        <v>1</v>
      </c>
      <c r="Y17" t="str">
        <f t="shared" si="3"/>
        <v>NO</v>
      </c>
    </row>
    <row r="18" spans="2:25" x14ac:dyDescent="0.55000000000000004">
      <c r="B18" s="3" t="s">
        <v>114</v>
      </c>
      <c r="C18" s="3" t="s">
        <v>115</v>
      </c>
      <c r="D18" s="3" t="s">
        <v>82</v>
      </c>
      <c r="E18" s="3" t="s">
        <v>77</v>
      </c>
      <c r="F18" s="3">
        <v>10</v>
      </c>
      <c r="G18" s="3">
        <v>1</v>
      </c>
      <c r="H18" s="3">
        <f t="shared" si="0"/>
        <v>10</v>
      </c>
      <c r="I18" s="3" t="str">
        <f t="shared" si="1"/>
        <v/>
      </c>
      <c r="J18" s="3">
        <f t="shared" si="2"/>
        <v>10</v>
      </c>
      <c r="K18" s="8" t="s">
        <v>106</v>
      </c>
      <c r="L18" t="s">
        <v>107</v>
      </c>
      <c r="M18" t="s">
        <v>111</v>
      </c>
      <c r="T18">
        <v>1</v>
      </c>
      <c r="Y18" t="str">
        <f t="shared" si="3"/>
        <v>NO</v>
      </c>
    </row>
    <row r="19" spans="2:25" x14ac:dyDescent="0.55000000000000004">
      <c r="B19" s="3" t="s">
        <v>116</v>
      </c>
      <c r="C19" s="3" t="s">
        <v>117</v>
      </c>
      <c r="D19" s="3" t="s">
        <v>82</v>
      </c>
      <c r="E19" s="3" t="s">
        <v>77</v>
      </c>
      <c r="F19" s="3">
        <v>10</v>
      </c>
      <c r="G19" s="3">
        <v>1</v>
      </c>
      <c r="H19" s="3">
        <f t="shared" si="0"/>
        <v>10</v>
      </c>
      <c r="I19" s="3" t="str">
        <f t="shared" si="1"/>
        <v/>
      </c>
      <c r="J19" s="3">
        <f t="shared" si="2"/>
        <v>10</v>
      </c>
      <c r="K19" s="8" t="s">
        <v>106</v>
      </c>
      <c r="L19" t="s">
        <v>107</v>
      </c>
      <c r="M19" t="s">
        <v>111</v>
      </c>
      <c r="T19">
        <v>1</v>
      </c>
      <c r="Y19" t="str">
        <f t="shared" si="3"/>
        <v>NO</v>
      </c>
    </row>
    <row r="20" spans="2:25" x14ac:dyDescent="0.55000000000000004">
      <c r="B20" s="3" t="s">
        <v>118</v>
      </c>
      <c r="C20" s="3" t="s">
        <v>119</v>
      </c>
      <c r="D20" s="3" t="s">
        <v>87</v>
      </c>
      <c r="E20" s="3" t="s">
        <v>77</v>
      </c>
      <c r="F20" s="3">
        <v>35</v>
      </c>
      <c r="G20" s="3">
        <v>1</v>
      </c>
      <c r="H20" s="3">
        <f t="shared" si="0"/>
        <v>35</v>
      </c>
      <c r="I20" s="3" t="str">
        <f t="shared" si="1"/>
        <v/>
      </c>
      <c r="J20" s="3">
        <f t="shared" si="2"/>
        <v>35</v>
      </c>
      <c r="K20" s="8" t="s">
        <v>106</v>
      </c>
      <c r="L20" t="s">
        <v>120</v>
      </c>
      <c r="M20" t="s">
        <v>121</v>
      </c>
      <c r="S20">
        <v>1</v>
      </c>
      <c r="Y20" t="str">
        <f t="shared" si="3"/>
        <v>NO</v>
      </c>
    </row>
    <row r="21" spans="2:25" x14ac:dyDescent="0.55000000000000004">
      <c r="B21" s="3" t="s">
        <v>122</v>
      </c>
      <c r="C21" s="3" t="s">
        <v>123</v>
      </c>
      <c r="D21" s="3" t="s">
        <v>87</v>
      </c>
      <c r="E21" s="3" t="s">
        <v>77</v>
      </c>
      <c r="F21" s="3">
        <v>25</v>
      </c>
      <c r="G21" s="3">
        <v>1</v>
      </c>
      <c r="H21" s="3">
        <f t="shared" si="0"/>
        <v>25</v>
      </c>
      <c r="I21" s="3" t="str">
        <f t="shared" si="1"/>
        <v/>
      </c>
      <c r="J21" s="3">
        <f t="shared" si="2"/>
        <v>25</v>
      </c>
      <c r="K21" s="8" t="s">
        <v>106</v>
      </c>
      <c r="L21" t="s">
        <v>120</v>
      </c>
      <c r="M21" t="s">
        <v>124</v>
      </c>
      <c r="S21">
        <v>1</v>
      </c>
      <c r="Y21" t="str">
        <f t="shared" si="3"/>
        <v>NO</v>
      </c>
    </row>
    <row r="22" spans="2:25" x14ac:dyDescent="0.55000000000000004">
      <c r="B22" s="3" t="s">
        <v>125</v>
      </c>
      <c r="C22" s="3" t="s">
        <v>126</v>
      </c>
      <c r="D22" s="3" t="s">
        <v>127</v>
      </c>
      <c r="E22" s="3" t="s">
        <v>77</v>
      </c>
      <c r="F22" s="3">
        <v>1</v>
      </c>
      <c r="G22" s="3">
        <v>1</v>
      </c>
      <c r="H22" s="3">
        <f t="shared" si="0"/>
        <v>1</v>
      </c>
      <c r="I22" s="3">
        <f t="shared" si="1"/>
        <v>1</v>
      </c>
      <c r="J22" s="3" t="str">
        <f t="shared" si="2"/>
        <v/>
      </c>
      <c r="K22" s="8" t="s">
        <v>106</v>
      </c>
      <c r="L22" t="s">
        <v>128</v>
      </c>
      <c r="M22" t="s">
        <v>129</v>
      </c>
      <c r="P22">
        <v>1</v>
      </c>
      <c r="Y22" t="str">
        <f t="shared" si="3"/>
        <v>YES</v>
      </c>
    </row>
    <row r="23" spans="2:25" x14ac:dyDescent="0.55000000000000004">
      <c r="B23" s="3" t="s">
        <v>130</v>
      </c>
      <c r="C23" s="3" t="s">
        <v>131</v>
      </c>
      <c r="D23" s="3" t="s">
        <v>82</v>
      </c>
      <c r="E23" s="3" t="s">
        <v>77</v>
      </c>
      <c r="F23" s="3">
        <v>1</v>
      </c>
      <c r="G23" s="3">
        <v>1</v>
      </c>
      <c r="H23" s="3">
        <f t="shared" si="0"/>
        <v>1</v>
      </c>
      <c r="I23" s="3">
        <f t="shared" si="1"/>
        <v>1</v>
      </c>
      <c r="J23" s="3" t="str">
        <f t="shared" si="2"/>
        <v/>
      </c>
      <c r="K23" s="8" t="s">
        <v>106</v>
      </c>
      <c r="L23" t="s">
        <v>128</v>
      </c>
      <c r="M23" t="s">
        <v>129</v>
      </c>
      <c r="P23">
        <v>1</v>
      </c>
      <c r="Y23" t="str">
        <f t="shared" si="3"/>
        <v>YES</v>
      </c>
    </row>
    <row r="24" spans="2:25" x14ac:dyDescent="0.55000000000000004">
      <c r="B24" s="3" t="s">
        <v>132</v>
      </c>
      <c r="C24" s="3" t="s">
        <v>133</v>
      </c>
      <c r="D24" s="3" t="s">
        <v>82</v>
      </c>
      <c r="E24" s="3" t="s">
        <v>77</v>
      </c>
      <c r="F24" s="3">
        <v>1</v>
      </c>
      <c r="G24" s="3">
        <v>1</v>
      </c>
      <c r="H24" s="3">
        <f t="shared" si="0"/>
        <v>1</v>
      </c>
      <c r="I24" s="3">
        <f t="shared" si="1"/>
        <v>1</v>
      </c>
      <c r="J24" s="3" t="str">
        <f t="shared" si="2"/>
        <v/>
      </c>
      <c r="K24" s="8" t="s">
        <v>106</v>
      </c>
      <c r="L24" t="s">
        <v>128</v>
      </c>
      <c r="M24" t="s">
        <v>129</v>
      </c>
      <c r="O24">
        <v>1</v>
      </c>
      <c r="Y24" t="str">
        <f t="shared" si="3"/>
        <v>YES</v>
      </c>
    </row>
    <row r="25" spans="2:25" x14ac:dyDescent="0.55000000000000004">
      <c r="B25" s="3" t="s">
        <v>134</v>
      </c>
      <c r="C25" s="3" t="s">
        <v>135</v>
      </c>
      <c r="D25" s="3" t="s">
        <v>82</v>
      </c>
      <c r="E25" s="3" t="s">
        <v>77</v>
      </c>
      <c r="F25" s="3">
        <v>1</v>
      </c>
      <c r="G25" s="3">
        <v>1</v>
      </c>
      <c r="H25" s="3">
        <f t="shared" si="0"/>
        <v>1</v>
      </c>
      <c r="I25" s="3">
        <f t="shared" si="1"/>
        <v>1</v>
      </c>
      <c r="J25" s="3" t="str">
        <f t="shared" si="2"/>
        <v/>
      </c>
      <c r="K25" s="8" t="s">
        <v>106</v>
      </c>
      <c r="L25" t="s">
        <v>128</v>
      </c>
      <c r="M25" t="s">
        <v>129</v>
      </c>
      <c r="O25">
        <v>1</v>
      </c>
      <c r="Y25" t="str">
        <f t="shared" si="3"/>
        <v>YES</v>
      </c>
    </row>
    <row r="26" spans="2:25" x14ac:dyDescent="0.55000000000000004">
      <c r="B26" s="3" t="s">
        <v>136</v>
      </c>
      <c r="C26" s="3" t="s">
        <v>137</v>
      </c>
      <c r="D26" s="3" t="s">
        <v>82</v>
      </c>
      <c r="E26" s="3" t="s">
        <v>77</v>
      </c>
      <c r="F26" s="3">
        <v>120</v>
      </c>
      <c r="G26" s="3">
        <v>1</v>
      </c>
      <c r="H26" s="3">
        <f t="shared" si="0"/>
        <v>120</v>
      </c>
      <c r="I26" s="3" t="str">
        <f t="shared" si="1"/>
        <v/>
      </c>
      <c r="J26" s="3">
        <f t="shared" si="2"/>
        <v>120</v>
      </c>
      <c r="K26" s="8" t="s">
        <v>106</v>
      </c>
      <c r="L26" t="s">
        <v>138</v>
      </c>
      <c r="M26" t="s">
        <v>103</v>
      </c>
      <c r="X26">
        <v>1</v>
      </c>
      <c r="Y26" t="str">
        <f t="shared" si="3"/>
        <v>NO</v>
      </c>
    </row>
    <row r="27" spans="2:25" x14ac:dyDescent="0.55000000000000004">
      <c r="B27" s="3" t="s">
        <v>139</v>
      </c>
      <c r="C27" s="3" t="s">
        <v>140</v>
      </c>
      <c r="D27" s="3" t="s">
        <v>82</v>
      </c>
      <c r="E27" s="3" t="s">
        <v>77</v>
      </c>
      <c r="F27" s="3">
        <v>55</v>
      </c>
      <c r="G27" s="3">
        <v>1</v>
      </c>
      <c r="H27" s="3">
        <f t="shared" si="0"/>
        <v>55</v>
      </c>
      <c r="I27" s="3" t="str">
        <f t="shared" si="1"/>
        <v/>
      </c>
      <c r="J27" s="3">
        <f t="shared" si="2"/>
        <v>55</v>
      </c>
      <c r="K27" s="8" t="s">
        <v>106</v>
      </c>
      <c r="L27" t="s">
        <v>138</v>
      </c>
      <c r="M27" t="s">
        <v>103</v>
      </c>
      <c r="T27">
        <v>1</v>
      </c>
      <c r="Y27" t="str">
        <f t="shared" si="3"/>
        <v>NO</v>
      </c>
    </row>
    <row r="28" spans="2:25" x14ac:dyDescent="0.55000000000000004">
      <c r="B28" s="3" t="s">
        <v>141</v>
      </c>
      <c r="C28" s="3" t="s">
        <v>142</v>
      </c>
      <c r="D28" s="3" t="s">
        <v>82</v>
      </c>
      <c r="E28" s="3" t="s">
        <v>77</v>
      </c>
      <c r="F28" s="3">
        <v>15</v>
      </c>
      <c r="G28" s="3">
        <v>1</v>
      </c>
      <c r="H28" s="3">
        <f t="shared" si="0"/>
        <v>15</v>
      </c>
      <c r="I28" s="3" t="str">
        <f t="shared" si="1"/>
        <v/>
      </c>
      <c r="J28" s="3">
        <f t="shared" si="2"/>
        <v>15</v>
      </c>
      <c r="K28" s="8" t="s">
        <v>106</v>
      </c>
      <c r="L28" t="s">
        <v>143</v>
      </c>
      <c r="M28" t="s">
        <v>144</v>
      </c>
      <c r="R28">
        <v>1</v>
      </c>
      <c r="Y28" t="str">
        <f t="shared" si="3"/>
        <v>NO</v>
      </c>
    </row>
    <row r="29" spans="2:25" x14ac:dyDescent="0.55000000000000004">
      <c r="B29" s="3" t="s">
        <v>145</v>
      </c>
      <c r="C29" s="3" t="s">
        <v>115</v>
      </c>
      <c r="D29" s="3" t="s">
        <v>82</v>
      </c>
      <c r="E29" s="3" t="s">
        <v>77</v>
      </c>
      <c r="F29" s="3">
        <v>15</v>
      </c>
      <c r="G29" s="3">
        <v>1</v>
      </c>
      <c r="H29" s="3">
        <f t="shared" si="0"/>
        <v>15</v>
      </c>
      <c r="I29" s="3" t="str">
        <f t="shared" si="1"/>
        <v/>
      </c>
      <c r="J29" s="3">
        <f t="shared" si="2"/>
        <v>15</v>
      </c>
      <c r="K29" s="8" t="s">
        <v>106</v>
      </c>
      <c r="L29" t="s">
        <v>143</v>
      </c>
      <c r="M29" t="s">
        <v>144</v>
      </c>
      <c r="U29">
        <v>1</v>
      </c>
      <c r="Y29" t="str">
        <f t="shared" si="3"/>
        <v>NO</v>
      </c>
    </row>
    <row r="30" spans="2:25" x14ac:dyDescent="0.55000000000000004">
      <c r="B30" s="3" t="s">
        <v>146</v>
      </c>
      <c r="C30" s="3" t="s">
        <v>147</v>
      </c>
      <c r="D30" s="3" t="s">
        <v>82</v>
      </c>
      <c r="E30" s="3" t="s">
        <v>77</v>
      </c>
      <c r="F30" s="3">
        <v>5</v>
      </c>
      <c r="G30" s="3">
        <v>1</v>
      </c>
      <c r="H30" s="3">
        <f t="shared" si="0"/>
        <v>5</v>
      </c>
      <c r="I30" s="3" t="str">
        <f t="shared" si="1"/>
        <v/>
      </c>
      <c r="J30" s="3">
        <f t="shared" si="2"/>
        <v>5</v>
      </c>
      <c r="K30" s="8" t="s">
        <v>106</v>
      </c>
      <c r="L30" t="s">
        <v>143</v>
      </c>
      <c r="M30" t="s">
        <v>144</v>
      </c>
      <c r="T30">
        <v>1</v>
      </c>
      <c r="Y30" t="str">
        <f t="shared" si="3"/>
        <v>NO</v>
      </c>
    </row>
    <row r="31" spans="2:25" x14ac:dyDescent="0.55000000000000004">
      <c r="B31" s="3" t="s">
        <v>148</v>
      </c>
      <c r="C31" s="3" t="s">
        <v>149</v>
      </c>
      <c r="D31" s="3" t="s">
        <v>82</v>
      </c>
      <c r="E31" s="3" t="s">
        <v>77</v>
      </c>
      <c r="F31" s="3">
        <v>5</v>
      </c>
      <c r="G31" s="3">
        <v>1</v>
      </c>
      <c r="H31" s="3">
        <f t="shared" si="0"/>
        <v>5</v>
      </c>
      <c r="I31" s="3" t="str">
        <f t="shared" si="1"/>
        <v/>
      </c>
      <c r="J31" s="3">
        <f t="shared" si="2"/>
        <v>5</v>
      </c>
      <c r="K31" s="8" t="s">
        <v>106</v>
      </c>
      <c r="L31" t="s">
        <v>143</v>
      </c>
      <c r="M31" t="s">
        <v>144</v>
      </c>
      <c r="T31">
        <v>1</v>
      </c>
      <c r="Y31" t="str">
        <f t="shared" si="3"/>
        <v>NO</v>
      </c>
    </row>
    <row r="32" spans="2:25" x14ac:dyDescent="0.55000000000000004">
      <c r="B32" s="3" t="s">
        <v>150</v>
      </c>
      <c r="C32" s="3" t="s">
        <v>151</v>
      </c>
      <c r="D32" s="3" t="s">
        <v>152</v>
      </c>
      <c r="E32" s="3" t="s">
        <v>77</v>
      </c>
      <c r="F32" s="3">
        <v>5</v>
      </c>
      <c r="G32" s="3">
        <v>1</v>
      </c>
      <c r="H32" s="3">
        <f t="shared" si="0"/>
        <v>5</v>
      </c>
      <c r="I32" s="3">
        <f t="shared" si="1"/>
        <v>5</v>
      </c>
      <c r="J32" s="3" t="str">
        <f t="shared" si="2"/>
        <v/>
      </c>
      <c r="K32" s="8" t="s">
        <v>153</v>
      </c>
      <c r="L32" t="s">
        <v>154</v>
      </c>
      <c r="M32" t="s">
        <v>103</v>
      </c>
      <c r="Q32">
        <v>1</v>
      </c>
      <c r="Y32" t="str">
        <f t="shared" si="3"/>
        <v>YES</v>
      </c>
    </row>
    <row r="33" spans="2:25" x14ac:dyDescent="0.55000000000000004">
      <c r="B33" s="3" t="s">
        <v>155</v>
      </c>
      <c r="C33" s="3" t="s">
        <v>156</v>
      </c>
      <c r="D33" s="3" t="s">
        <v>76</v>
      </c>
      <c r="E33" s="3" t="s">
        <v>77</v>
      </c>
      <c r="F33" s="3">
        <v>5</v>
      </c>
      <c r="G33" s="3">
        <v>1</v>
      </c>
      <c r="H33" s="3">
        <f t="shared" si="0"/>
        <v>5</v>
      </c>
      <c r="I33" s="3" t="str">
        <f t="shared" si="1"/>
        <v/>
      </c>
      <c r="J33" s="3">
        <f t="shared" si="2"/>
        <v>5</v>
      </c>
      <c r="K33" s="8" t="s">
        <v>153</v>
      </c>
      <c r="L33" t="s">
        <v>157</v>
      </c>
      <c r="M33" t="s">
        <v>144</v>
      </c>
      <c r="U33">
        <v>1</v>
      </c>
      <c r="Y33" t="str">
        <f t="shared" si="3"/>
        <v>NO</v>
      </c>
    </row>
    <row r="34" spans="2:25" x14ac:dyDescent="0.55000000000000004">
      <c r="B34" s="3" t="s">
        <v>158</v>
      </c>
      <c r="C34" s="3" t="s">
        <v>159</v>
      </c>
      <c r="D34" s="3" t="s">
        <v>82</v>
      </c>
      <c r="E34" s="3" t="s">
        <v>77</v>
      </c>
      <c r="F34" s="3">
        <v>2</v>
      </c>
      <c r="G34" s="3">
        <v>1</v>
      </c>
      <c r="H34" s="3">
        <f t="shared" si="0"/>
        <v>2</v>
      </c>
      <c r="I34" s="3">
        <f t="shared" si="1"/>
        <v>2</v>
      </c>
      <c r="J34" s="3" t="str">
        <f t="shared" si="2"/>
        <v/>
      </c>
      <c r="K34" s="8" t="s">
        <v>153</v>
      </c>
      <c r="L34" t="s">
        <v>157</v>
      </c>
      <c r="M34">
        <v>1975</v>
      </c>
      <c r="P34">
        <v>1</v>
      </c>
      <c r="Y34" t="str">
        <f t="shared" si="3"/>
        <v>YES</v>
      </c>
    </row>
    <row r="35" spans="2:25" x14ac:dyDescent="0.55000000000000004">
      <c r="B35" s="3" t="s">
        <v>160</v>
      </c>
      <c r="C35" s="3" t="s">
        <v>161</v>
      </c>
      <c r="D35" s="3" t="s">
        <v>82</v>
      </c>
      <c r="E35" s="3" t="s">
        <v>77</v>
      </c>
      <c r="F35" s="3">
        <v>1.5</v>
      </c>
      <c r="G35" s="3">
        <v>1</v>
      </c>
      <c r="H35" s="3">
        <f t="shared" si="0"/>
        <v>1.5</v>
      </c>
      <c r="I35" s="3" t="str">
        <f t="shared" si="1"/>
        <v/>
      </c>
      <c r="J35" s="3">
        <f t="shared" si="2"/>
        <v>1.5</v>
      </c>
      <c r="K35" s="8" t="s">
        <v>153</v>
      </c>
      <c r="L35" t="s">
        <v>157</v>
      </c>
      <c r="M35" t="s">
        <v>144</v>
      </c>
      <c r="U35">
        <v>1</v>
      </c>
      <c r="Y35" t="str">
        <f t="shared" si="3"/>
        <v>NO</v>
      </c>
    </row>
    <row r="36" spans="2:25" x14ac:dyDescent="0.55000000000000004">
      <c r="B36" s="3" t="s">
        <v>162</v>
      </c>
      <c r="C36" s="3" t="s">
        <v>161</v>
      </c>
      <c r="D36" s="3" t="s">
        <v>82</v>
      </c>
      <c r="E36" s="3" t="s">
        <v>77</v>
      </c>
      <c r="F36" s="3">
        <v>1.5</v>
      </c>
      <c r="G36" s="3">
        <v>1</v>
      </c>
      <c r="H36" s="3">
        <f t="shared" si="0"/>
        <v>1.5</v>
      </c>
      <c r="I36" s="3" t="str">
        <f t="shared" si="1"/>
        <v/>
      </c>
      <c r="J36" s="3">
        <f t="shared" si="2"/>
        <v>1.5</v>
      </c>
      <c r="K36" s="8" t="s">
        <v>153</v>
      </c>
      <c r="L36" t="s">
        <v>157</v>
      </c>
      <c r="M36" t="s">
        <v>144</v>
      </c>
      <c r="U36">
        <v>1</v>
      </c>
      <c r="Y36" t="str">
        <f t="shared" si="3"/>
        <v>NO</v>
      </c>
    </row>
    <row r="37" spans="2:25" x14ac:dyDescent="0.55000000000000004">
      <c r="B37" s="3" t="s">
        <v>163</v>
      </c>
      <c r="C37" s="3" t="s">
        <v>164</v>
      </c>
      <c r="D37" s="3" t="s">
        <v>165</v>
      </c>
      <c r="E37" s="3" t="s">
        <v>77</v>
      </c>
      <c r="F37" s="3">
        <v>8</v>
      </c>
      <c r="G37" s="3">
        <v>1</v>
      </c>
      <c r="H37" s="3">
        <f t="shared" si="0"/>
        <v>8</v>
      </c>
      <c r="I37" s="3">
        <f t="shared" si="1"/>
        <v>8</v>
      </c>
      <c r="J37" s="3" t="str">
        <f t="shared" si="2"/>
        <v/>
      </c>
      <c r="K37" s="8" t="s">
        <v>153</v>
      </c>
      <c r="L37" t="s">
        <v>157</v>
      </c>
      <c r="M37" t="s">
        <v>144</v>
      </c>
      <c r="P37">
        <v>1</v>
      </c>
      <c r="Y37" t="str">
        <f t="shared" si="3"/>
        <v>YES</v>
      </c>
    </row>
    <row r="38" spans="2:25" x14ac:dyDescent="0.55000000000000004">
      <c r="B38" s="3" t="s">
        <v>166</v>
      </c>
      <c r="C38" s="3" t="s">
        <v>167</v>
      </c>
      <c r="D38" s="3" t="s">
        <v>82</v>
      </c>
      <c r="E38" s="3" t="s">
        <v>97</v>
      </c>
      <c r="F38" s="3">
        <v>5</v>
      </c>
      <c r="G38" s="3">
        <v>3</v>
      </c>
      <c r="H38" s="3">
        <f t="shared" si="0"/>
        <v>15</v>
      </c>
      <c r="I38" s="3" t="str">
        <f t="shared" si="1"/>
        <v/>
      </c>
      <c r="J38" s="3">
        <f t="shared" si="2"/>
        <v>15</v>
      </c>
      <c r="K38" s="8" t="s">
        <v>153</v>
      </c>
      <c r="L38" t="s">
        <v>168</v>
      </c>
      <c r="M38" t="s">
        <v>103</v>
      </c>
      <c r="R38">
        <v>1</v>
      </c>
      <c r="Y38" t="str">
        <f t="shared" si="3"/>
        <v>NO</v>
      </c>
    </row>
    <row r="39" spans="2:25" x14ac:dyDescent="0.55000000000000004">
      <c r="B39" s="3" t="s">
        <v>169</v>
      </c>
      <c r="C39" s="3" t="s">
        <v>117</v>
      </c>
      <c r="D39" s="3" t="s">
        <v>82</v>
      </c>
      <c r="E39" s="3" t="s">
        <v>97</v>
      </c>
      <c r="F39" s="3">
        <v>5</v>
      </c>
      <c r="G39" s="3">
        <v>1</v>
      </c>
      <c r="H39" s="3">
        <f t="shared" si="0"/>
        <v>5</v>
      </c>
      <c r="I39" s="3" t="str">
        <f t="shared" si="1"/>
        <v/>
      </c>
      <c r="J39" s="3">
        <f t="shared" si="2"/>
        <v>5</v>
      </c>
      <c r="K39" s="8" t="s">
        <v>153</v>
      </c>
      <c r="L39" t="s">
        <v>168</v>
      </c>
      <c r="M39" t="s">
        <v>144</v>
      </c>
      <c r="T39">
        <v>1</v>
      </c>
      <c r="Y39" t="str">
        <f t="shared" si="3"/>
        <v>NO</v>
      </c>
    </row>
    <row r="40" spans="2:25" x14ac:dyDescent="0.55000000000000004">
      <c r="B40" s="3" t="s">
        <v>170</v>
      </c>
      <c r="C40" s="3" t="s">
        <v>171</v>
      </c>
      <c r="D40" s="3" t="s">
        <v>172</v>
      </c>
      <c r="E40" s="3" t="s">
        <v>77</v>
      </c>
      <c r="F40" s="3">
        <v>15</v>
      </c>
      <c r="G40" s="3">
        <v>1</v>
      </c>
      <c r="H40" s="3">
        <f t="shared" si="0"/>
        <v>15</v>
      </c>
      <c r="I40" s="3" t="str">
        <f t="shared" si="1"/>
        <v/>
      </c>
      <c r="J40" s="3">
        <f t="shared" si="2"/>
        <v>15</v>
      </c>
      <c r="K40" s="8" t="s">
        <v>153</v>
      </c>
      <c r="L40" t="s">
        <v>168</v>
      </c>
      <c r="M40" t="s">
        <v>173</v>
      </c>
      <c r="T40">
        <v>1</v>
      </c>
      <c r="Y40" t="str">
        <f t="shared" si="3"/>
        <v>NO</v>
      </c>
    </row>
    <row r="41" spans="2:25" x14ac:dyDescent="0.55000000000000004">
      <c r="B41" s="3" t="s">
        <v>174</v>
      </c>
      <c r="C41" s="3" t="s">
        <v>175</v>
      </c>
      <c r="D41" s="3" t="s">
        <v>176</v>
      </c>
      <c r="E41" s="3" t="s">
        <v>77</v>
      </c>
      <c r="F41" s="3">
        <v>15</v>
      </c>
      <c r="G41" s="3">
        <v>1</v>
      </c>
      <c r="H41" s="3">
        <f t="shared" si="0"/>
        <v>15</v>
      </c>
      <c r="I41" s="3" t="str">
        <f t="shared" si="1"/>
        <v/>
      </c>
      <c r="J41" s="3">
        <f t="shared" si="2"/>
        <v>15</v>
      </c>
      <c r="K41" s="8" t="s">
        <v>153</v>
      </c>
      <c r="L41" t="s">
        <v>168</v>
      </c>
      <c r="S41">
        <v>1</v>
      </c>
      <c r="Y41" t="str">
        <f t="shared" si="3"/>
        <v>NO</v>
      </c>
    </row>
    <row r="42" spans="2:25" x14ac:dyDescent="0.55000000000000004">
      <c r="B42" s="3" t="s">
        <v>177</v>
      </c>
      <c r="C42" s="3" t="s">
        <v>178</v>
      </c>
      <c r="D42" s="3" t="s">
        <v>179</v>
      </c>
      <c r="E42" s="3" t="s">
        <v>77</v>
      </c>
      <c r="F42" s="3">
        <v>8</v>
      </c>
      <c r="G42" s="3">
        <v>1</v>
      </c>
      <c r="H42" s="3">
        <f t="shared" si="0"/>
        <v>8</v>
      </c>
      <c r="I42" s="3" t="str">
        <f t="shared" si="1"/>
        <v/>
      </c>
      <c r="J42" s="3">
        <f t="shared" si="2"/>
        <v>8</v>
      </c>
      <c r="K42" s="8" t="s">
        <v>153</v>
      </c>
      <c r="L42" t="s">
        <v>168</v>
      </c>
      <c r="S42">
        <v>1</v>
      </c>
      <c r="Y42" t="str">
        <f t="shared" si="3"/>
        <v>NO</v>
      </c>
    </row>
    <row r="43" spans="2:25" x14ac:dyDescent="0.55000000000000004">
      <c r="B43" s="3" t="s">
        <v>180</v>
      </c>
      <c r="C43" s="3" t="s">
        <v>178</v>
      </c>
      <c r="D43" s="3" t="s">
        <v>181</v>
      </c>
      <c r="E43" s="3" t="s">
        <v>77</v>
      </c>
      <c r="F43" s="3">
        <v>8</v>
      </c>
      <c r="G43" s="3">
        <v>1</v>
      </c>
      <c r="H43" s="3">
        <f t="shared" si="0"/>
        <v>8</v>
      </c>
      <c r="I43" s="3" t="str">
        <f t="shared" si="1"/>
        <v/>
      </c>
      <c r="J43" s="3">
        <f t="shared" si="2"/>
        <v>8</v>
      </c>
      <c r="K43" s="8" t="s">
        <v>153</v>
      </c>
      <c r="L43" t="s">
        <v>168</v>
      </c>
      <c r="S43">
        <v>1</v>
      </c>
      <c r="Y43" t="str">
        <f t="shared" si="3"/>
        <v>NO</v>
      </c>
    </row>
    <row r="44" spans="2:25" x14ac:dyDescent="0.55000000000000004">
      <c r="B44" s="3" t="s">
        <v>182</v>
      </c>
      <c r="C44" s="3" t="s">
        <v>86</v>
      </c>
      <c r="D44" s="3" t="s">
        <v>82</v>
      </c>
      <c r="E44" s="3" t="s">
        <v>77</v>
      </c>
      <c r="F44" s="3">
        <v>5</v>
      </c>
      <c r="G44" s="3">
        <v>1</v>
      </c>
      <c r="H44" s="3">
        <f t="shared" si="0"/>
        <v>5</v>
      </c>
      <c r="I44" s="3" t="str">
        <f t="shared" si="1"/>
        <v/>
      </c>
      <c r="J44" s="3">
        <f t="shared" si="2"/>
        <v>5</v>
      </c>
      <c r="K44" s="8" t="s">
        <v>153</v>
      </c>
      <c r="L44" t="s">
        <v>168</v>
      </c>
      <c r="M44" t="s">
        <v>100</v>
      </c>
      <c r="S44">
        <v>1</v>
      </c>
      <c r="Y44" t="str">
        <f t="shared" si="3"/>
        <v>NO</v>
      </c>
    </row>
    <row r="45" spans="2:25" hidden="1" x14ac:dyDescent="0.55000000000000004">
      <c r="B45" s="3" t="s">
        <v>183</v>
      </c>
      <c r="C45" s="3" t="s">
        <v>184</v>
      </c>
      <c r="D45" s="3" t="s">
        <v>165</v>
      </c>
      <c r="E45" s="3" t="s">
        <v>77</v>
      </c>
      <c r="F45" s="3">
        <v>6.5</v>
      </c>
      <c r="G45" s="3">
        <v>2</v>
      </c>
      <c r="H45" s="3">
        <f t="shared" si="0"/>
        <v>13</v>
      </c>
      <c r="I45" s="3">
        <f t="shared" si="1"/>
        <v>13</v>
      </c>
      <c r="J45" s="3" t="str">
        <f t="shared" si="2"/>
        <v/>
      </c>
      <c r="K45" s="8" t="s">
        <v>153</v>
      </c>
      <c r="L45" t="s">
        <v>185</v>
      </c>
      <c r="Q45">
        <v>1</v>
      </c>
      <c r="Y45" t="str">
        <f t="shared" si="3"/>
        <v>YES</v>
      </c>
    </row>
    <row r="46" spans="2:25" hidden="1" x14ac:dyDescent="0.55000000000000004">
      <c r="B46" s="3" t="s">
        <v>186</v>
      </c>
      <c r="C46" s="3" t="s">
        <v>187</v>
      </c>
      <c r="D46" s="3" t="s">
        <v>165</v>
      </c>
      <c r="E46" s="3" t="s">
        <v>77</v>
      </c>
      <c r="F46" s="3">
        <v>8</v>
      </c>
      <c r="G46" s="3">
        <v>1</v>
      </c>
      <c r="H46" s="3">
        <f t="shared" si="0"/>
        <v>8</v>
      </c>
      <c r="I46" s="3">
        <f t="shared" si="1"/>
        <v>8</v>
      </c>
      <c r="J46" s="3" t="str">
        <f t="shared" si="2"/>
        <v/>
      </c>
      <c r="K46" s="8" t="s">
        <v>153</v>
      </c>
      <c r="L46" t="s">
        <v>185</v>
      </c>
      <c r="Q46">
        <v>1</v>
      </c>
      <c r="Y46" t="str">
        <f t="shared" si="3"/>
        <v>YES</v>
      </c>
    </row>
    <row r="47" spans="2:25" x14ac:dyDescent="0.55000000000000004">
      <c r="B47" s="3" t="s">
        <v>188</v>
      </c>
      <c r="C47" s="3" t="s">
        <v>171</v>
      </c>
      <c r="D47" s="3" t="s">
        <v>82</v>
      </c>
      <c r="E47" s="3" t="s">
        <v>77</v>
      </c>
      <c r="F47" s="3">
        <v>9</v>
      </c>
      <c r="G47" s="3">
        <v>1</v>
      </c>
      <c r="H47" s="3">
        <f t="shared" si="0"/>
        <v>9</v>
      </c>
      <c r="I47" s="3" t="str">
        <f t="shared" si="1"/>
        <v/>
      </c>
      <c r="J47" s="3">
        <f t="shared" si="2"/>
        <v>9</v>
      </c>
      <c r="K47" s="8" t="s">
        <v>153</v>
      </c>
      <c r="L47" t="s">
        <v>189</v>
      </c>
      <c r="M47" t="s">
        <v>144</v>
      </c>
      <c r="T47">
        <v>1</v>
      </c>
      <c r="Y47" t="str">
        <f t="shared" si="3"/>
        <v>NO</v>
      </c>
    </row>
    <row r="48" spans="2:25" x14ac:dyDescent="0.55000000000000004">
      <c r="B48" s="3" t="s">
        <v>190</v>
      </c>
      <c r="C48" s="3" t="s">
        <v>191</v>
      </c>
      <c r="D48" s="3" t="s">
        <v>192</v>
      </c>
      <c r="E48" s="3" t="s">
        <v>77</v>
      </c>
      <c r="F48" s="3">
        <v>2</v>
      </c>
      <c r="G48" s="3">
        <v>3</v>
      </c>
      <c r="H48" s="3">
        <f t="shared" si="0"/>
        <v>6</v>
      </c>
      <c r="I48" s="3" t="str">
        <f t="shared" si="1"/>
        <v/>
      </c>
      <c r="J48" s="3">
        <f t="shared" si="2"/>
        <v>6</v>
      </c>
      <c r="K48" s="8" t="s">
        <v>153</v>
      </c>
      <c r="L48" t="s">
        <v>189</v>
      </c>
      <c r="M48" t="s">
        <v>144</v>
      </c>
      <c r="T48">
        <v>1</v>
      </c>
      <c r="Y48" t="str">
        <f t="shared" si="3"/>
        <v>NO</v>
      </c>
    </row>
    <row r="49" spans="2:25" x14ac:dyDescent="0.55000000000000004">
      <c r="B49" s="3" t="s">
        <v>193</v>
      </c>
      <c r="C49" s="3" t="s">
        <v>194</v>
      </c>
      <c r="D49" s="3" t="s">
        <v>82</v>
      </c>
      <c r="E49" s="3" t="s">
        <v>77</v>
      </c>
      <c r="F49" s="3">
        <v>20</v>
      </c>
      <c r="G49" s="3">
        <v>1</v>
      </c>
      <c r="H49" s="3">
        <f t="shared" si="0"/>
        <v>20</v>
      </c>
      <c r="I49" s="3" t="str">
        <f t="shared" si="1"/>
        <v/>
      </c>
      <c r="J49" s="3">
        <f t="shared" si="2"/>
        <v>20</v>
      </c>
      <c r="K49" s="8" t="s">
        <v>195</v>
      </c>
      <c r="L49" t="s">
        <v>196</v>
      </c>
      <c r="M49" t="s">
        <v>144</v>
      </c>
      <c r="W49">
        <v>1</v>
      </c>
      <c r="Y49" t="str">
        <f t="shared" si="3"/>
        <v>NO</v>
      </c>
    </row>
    <row r="50" spans="2:25" x14ac:dyDescent="0.55000000000000004">
      <c r="B50" s="3" t="s">
        <v>197</v>
      </c>
      <c r="C50" s="3" t="s">
        <v>198</v>
      </c>
      <c r="D50" s="3" t="s">
        <v>82</v>
      </c>
      <c r="E50" s="3" t="s">
        <v>77</v>
      </c>
      <c r="F50" s="3">
        <v>30</v>
      </c>
      <c r="G50" s="3">
        <v>1</v>
      </c>
      <c r="H50" s="3">
        <f t="shared" si="0"/>
        <v>30</v>
      </c>
      <c r="I50" s="3" t="str">
        <f t="shared" si="1"/>
        <v/>
      </c>
      <c r="J50" s="3">
        <f t="shared" si="2"/>
        <v>30</v>
      </c>
      <c r="K50" s="8" t="s">
        <v>195</v>
      </c>
      <c r="L50" t="s">
        <v>196</v>
      </c>
      <c r="M50" t="s">
        <v>69</v>
      </c>
      <c r="W50">
        <v>1</v>
      </c>
      <c r="Y50" t="str">
        <f t="shared" si="3"/>
        <v>NO</v>
      </c>
    </row>
    <row r="51" spans="2:25" x14ac:dyDescent="0.55000000000000004">
      <c r="B51" s="3" t="s">
        <v>199</v>
      </c>
      <c r="C51" s="3" t="s">
        <v>200</v>
      </c>
      <c r="D51" s="3" t="s">
        <v>82</v>
      </c>
      <c r="E51" s="3" t="s">
        <v>201</v>
      </c>
      <c r="F51" s="3">
        <v>15</v>
      </c>
      <c r="G51" s="3">
        <v>1</v>
      </c>
      <c r="H51" s="3">
        <f t="shared" si="0"/>
        <v>15</v>
      </c>
      <c r="I51" s="3" t="str">
        <f t="shared" si="1"/>
        <v/>
      </c>
      <c r="J51" s="3">
        <f t="shared" si="2"/>
        <v>15</v>
      </c>
      <c r="K51" s="8" t="s">
        <v>195</v>
      </c>
      <c r="L51" t="s">
        <v>202</v>
      </c>
      <c r="M51" t="s">
        <v>69</v>
      </c>
      <c r="S51">
        <v>1</v>
      </c>
      <c r="Y51" t="str">
        <f t="shared" si="3"/>
        <v>NO</v>
      </c>
    </row>
    <row r="52" spans="2:25" x14ac:dyDescent="0.55000000000000004">
      <c r="B52" s="3" t="s">
        <v>203</v>
      </c>
      <c r="C52" s="3" t="s">
        <v>200</v>
      </c>
      <c r="D52" s="3" t="s">
        <v>82</v>
      </c>
      <c r="E52" s="3" t="s">
        <v>201</v>
      </c>
      <c r="F52" s="3">
        <v>15</v>
      </c>
      <c r="G52" s="3">
        <v>1</v>
      </c>
      <c r="H52" s="3">
        <f t="shared" si="0"/>
        <v>15</v>
      </c>
      <c r="I52" s="3" t="str">
        <f t="shared" si="1"/>
        <v/>
      </c>
      <c r="J52" s="3">
        <f t="shared" si="2"/>
        <v>15</v>
      </c>
      <c r="K52" s="8" t="s">
        <v>195</v>
      </c>
      <c r="L52" t="s">
        <v>202</v>
      </c>
      <c r="M52" t="s">
        <v>69</v>
      </c>
      <c r="S52">
        <v>1</v>
      </c>
      <c r="Y52" t="str">
        <f t="shared" si="3"/>
        <v>NO</v>
      </c>
    </row>
    <row r="53" spans="2:25" x14ac:dyDescent="0.55000000000000004">
      <c r="B53" s="3" t="s">
        <v>204</v>
      </c>
      <c r="C53" s="3" t="s">
        <v>205</v>
      </c>
      <c r="D53" s="3" t="s">
        <v>206</v>
      </c>
      <c r="E53" s="3" t="s">
        <v>207</v>
      </c>
      <c r="F53" s="3">
        <v>35</v>
      </c>
      <c r="G53" s="3">
        <v>1</v>
      </c>
      <c r="H53" s="3">
        <f t="shared" si="0"/>
        <v>35</v>
      </c>
      <c r="I53" s="3" t="str">
        <f t="shared" si="1"/>
        <v/>
      </c>
      <c r="J53" s="3">
        <f t="shared" si="2"/>
        <v>35</v>
      </c>
      <c r="K53" s="8" t="s">
        <v>195</v>
      </c>
      <c r="L53" t="s">
        <v>208</v>
      </c>
      <c r="M53" t="s">
        <v>209</v>
      </c>
      <c r="X53">
        <v>1</v>
      </c>
      <c r="Y53" t="str">
        <f t="shared" si="3"/>
        <v>NO</v>
      </c>
    </row>
    <row r="54" spans="2:25" x14ac:dyDescent="0.55000000000000004">
      <c r="B54" s="3" t="s">
        <v>210</v>
      </c>
      <c r="C54" s="3" t="s">
        <v>211</v>
      </c>
      <c r="D54" s="3" t="s">
        <v>212</v>
      </c>
      <c r="E54" s="3" t="s">
        <v>207</v>
      </c>
      <c r="F54" s="3">
        <v>40</v>
      </c>
      <c r="G54" s="3">
        <v>1</v>
      </c>
      <c r="H54" s="3">
        <f t="shared" si="0"/>
        <v>40</v>
      </c>
      <c r="I54" s="3" t="str">
        <f t="shared" si="1"/>
        <v/>
      </c>
      <c r="J54" s="3">
        <f t="shared" si="2"/>
        <v>40</v>
      </c>
      <c r="K54" s="8" t="s">
        <v>195</v>
      </c>
      <c r="L54" t="s">
        <v>208</v>
      </c>
      <c r="M54" t="s">
        <v>209</v>
      </c>
      <c r="X54">
        <v>1</v>
      </c>
      <c r="Y54" t="str">
        <f t="shared" si="3"/>
        <v>NO</v>
      </c>
    </row>
    <row r="55" spans="2:25" x14ac:dyDescent="0.55000000000000004">
      <c r="B55" s="3" t="s">
        <v>213</v>
      </c>
      <c r="C55" s="3" t="s">
        <v>214</v>
      </c>
      <c r="D55" s="3" t="s">
        <v>82</v>
      </c>
      <c r="E55" s="3" t="s">
        <v>215</v>
      </c>
      <c r="F55" s="3">
        <v>45</v>
      </c>
      <c r="G55" s="3">
        <v>1</v>
      </c>
      <c r="H55" s="3">
        <f t="shared" si="0"/>
        <v>45</v>
      </c>
      <c r="I55" s="3" t="str">
        <f t="shared" si="1"/>
        <v/>
      </c>
      <c r="J55" s="3">
        <f t="shared" si="2"/>
        <v>45</v>
      </c>
      <c r="K55" s="8" t="s">
        <v>195</v>
      </c>
      <c r="L55" t="s">
        <v>216</v>
      </c>
      <c r="M55" t="s">
        <v>217</v>
      </c>
      <c r="R55">
        <v>1</v>
      </c>
      <c r="Y55" t="str">
        <f t="shared" si="3"/>
        <v>NO</v>
      </c>
    </row>
    <row r="56" spans="2:25" x14ac:dyDescent="0.55000000000000004">
      <c r="B56" s="3" t="s">
        <v>218</v>
      </c>
      <c r="C56" s="3" t="s">
        <v>219</v>
      </c>
      <c r="D56" s="3" t="s">
        <v>82</v>
      </c>
      <c r="E56" s="3" t="s">
        <v>77</v>
      </c>
      <c r="F56" s="3">
        <v>10</v>
      </c>
      <c r="G56" s="3">
        <v>1</v>
      </c>
      <c r="H56" s="3">
        <f t="shared" si="0"/>
        <v>10</v>
      </c>
      <c r="I56" s="3" t="str">
        <f t="shared" si="1"/>
        <v/>
      </c>
      <c r="J56" s="3">
        <f t="shared" si="2"/>
        <v>10</v>
      </c>
      <c r="K56" s="8" t="s">
        <v>195</v>
      </c>
      <c r="L56" t="s">
        <v>220</v>
      </c>
      <c r="M56" t="s">
        <v>103</v>
      </c>
      <c r="R56">
        <v>1</v>
      </c>
      <c r="Y56" t="str">
        <f t="shared" si="3"/>
        <v>NO</v>
      </c>
    </row>
    <row r="57" spans="2:25" x14ac:dyDescent="0.55000000000000004">
      <c r="B57" s="3" t="s">
        <v>221</v>
      </c>
      <c r="C57" s="3" t="s">
        <v>61</v>
      </c>
      <c r="D57" s="3" t="s">
        <v>82</v>
      </c>
      <c r="E57" s="3" t="s">
        <v>77</v>
      </c>
      <c r="F57" s="3">
        <v>2</v>
      </c>
      <c r="G57" s="3">
        <v>1</v>
      </c>
      <c r="H57" s="3">
        <f t="shared" si="0"/>
        <v>2</v>
      </c>
      <c r="I57" s="3" t="str">
        <f t="shared" si="1"/>
        <v/>
      </c>
      <c r="J57" s="3">
        <f t="shared" si="2"/>
        <v>2</v>
      </c>
      <c r="K57" s="8" t="s">
        <v>195</v>
      </c>
      <c r="L57" t="s">
        <v>220</v>
      </c>
      <c r="X57">
        <v>1</v>
      </c>
      <c r="Y57" t="str">
        <f t="shared" si="3"/>
        <v>NO</v>
      </c>
    </row>
    <row r="58" spans="2:25" x14ac:dyDescent="0.55000000000000004">
      <c r="B58" s="3"/>
      <c r="C58" s="3"/>
      <c r="D58" s="3"/>
      <c r="E58" s="3"/>
      <c r="F58" s="3"/>
      <c r="G58" s="3" t="s">
        <v>222</v>
      </c>
      <c r="H58" s="3">
        <f>SUM(H3:H57)</f>
        <v>1616</v>
      </c>
      <c r="I58" s="3">
        <f>SUM(I3:I57)</f>
        <v>150</v>
      </c>
      <c r="J58" s="3">
        <f>SUM(J3:J57)</f>
        <v>1466</v>
      </c>
    </row>
  </sheetData>
  <mergeCells count="1">
    <mergeCell ref="N1:Q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338F-E377-4F4C-B909-7672D10C6F22}">
  <dimension ref="B2:H49"/>
  <sheetViews>
    <sheetView topLeftCell="A22" workbookViewId="0">
      <selection activeCell="F12" sqref="F12"/>
    </sheetView>
  </sheetViews>
  <sheetFormatPr defaultRowHeight="18" x14ac:dyDescent="0.55000000000000004"/>
  <cols>
    <col min="1" max="1" width="2.4140625" customWidth="1"/>
    <col min="2" max="2" width="5.6640625" customWidth="1"/>
    <col min="3" max="3" width="19.25" bestFit="1" customWidth="1"/>
    <col min="4" max="4" width="16.08203125" style="1" customWidth="1"/>
    <col min="5" max="5" width="8.6640625" style="1"/>
    <col min="6" max="6" width="16.08203125" style="10" customWidth="1"/>
    <col min="7" max="7" width="23" style="2" bestFit="1" customWidth="1"/>
    <col min="8" max="8" width="5.4140625" customWidth="1"/>
  </cols>
  <sheetData>
    <row r="2" spans="2:8" x14ac:dyDescent="0.55000000000000004">
      <c r="B2" s="3" t="s">
        <v>0</v>
      </c>
      <c r="C2" s="3" t="s">
        <v>1</v>
      </c>
      <c r="D2" s="4" t="s">
        <v>224</v>
      </c>
      <c r="E2" s="4" t="s">
        <v>2</v>
      </c>
      <c r="F2" s="9" t="s">
        <v>224</v>
      </c>
      <c r="G2" s="5" t="s">
        <v>3</v>
      </c>
    </row>
    <row r="3" spans="2:8" x14ac:dyDescent="0.55000000000000004">
      <c r="B3" s="3">
        <v>1</v>
      </c>
      <c r="C3" s="3" t="s">
        <v>4</v>
      </c>
      <c r="D3" s="4">
        <v>19000</v>
      </c>
      <c r="E3" s="4"/>
      <c r="F3" s="9"/>
      <c r="G3" s="5"/>
    </row>
    <row r="4" spans="2:8" x14ac:dyDescent="0.55000000000000004">
      <c r="B4" s="3"/>
      <c r="C4" s="3" t="s">
        <v>233</v>
      </c>
      <c r="D4" s="4">
        <v>1800</v>
      </c>
      <c r="E4" s="4"/>
      <c r="F4" s="9"/>
      <c r="G4" s="5"/>
    </row>
    <row r="5" spans="2:8" x14ac:dyDescent="0.55000000000000004">
      <c r="B5" s="3">
        <v>2</v>
      </c>
      <c r="C5" s="3" t="s">
        <v>5</v>
      </c>
      <c r="D5" s="4">
        <v>500000</v>
      </c>
      <c r="E5" s="4"/>
      <c r="F5" s="9"/>
      <c r="G5" s="5" t="s">
        <v>24</v>
      </c>
    </row>
    <row r="6" spans="2:8" x14ac:dyDescent="0.55000000000000004">
      <c r="B6" s="3">
        <v>3</v>
      </c>
      <c r="C6" s="3" t="s">
        <v>6</v>
      </c>
      <c r="D6" s="4">
        <v>172000</v>
      </c>
      <c r="E6" s="4"/>
      <c r="F6" s="9"/>
      <c r="G6" s="5" t="s">
        <v>7</v>
      </c>
    </row>
    <row r="7" spans="2:8" x14ac:dyDescent="0.55000000000000004">
      <c r="B7" s="3">
        <v>4</v>
      </c>
      <c r="C7" s="3" t="s">
        <v>8</v>
      </c>
      <c r="D7" s="4">
        <f>SUM(E7:E9)</f>
        <v>281700</v>
      </c>
      <c r="E7" s="4">
        <v>86400</v>
      </c>
      <c r="F7" s="9"/>
      <c r="G7" s="5" t="s">
        <v>9</v>
      </c>
    </row>
    <row r="8" spans="2:8" x14ac:dyDescent="0.55000000000000004">
      <c r="B8" s="3">
        <v>5</v>
      </c>
      <c r="C8" s="3"/>
      <c r="D8" s="4"/>
      <c r="E8" s="4">
        <v>22500</v>
      </c>
      <c r="F8" s="9"/>
      <c r="G8" s="5" t="s">
        <v>10</v>
      </c>
    </row>
    <row r="9" spans="2:8" x14ac:dyDescent="0.55000000000000004">
      <c r="B9" s="3">
        <v>6</v>
      </c>
      <c r="C9" s="3"/>
      <c r="D9" s="4"/>
      <c r="E9" s="4">
        <v>172800</v>
      </c>
      <c r="F9" s="9"/>
      <c r="G9" s="5" t="s">
        <v>11</v>
      </c>
    </row>
    <row r="10" spans="2:8" x14ac:dyDescent="0.55000000000000004">
      <c r="B10" s="3">
        <v>14</v>
      </c>
      <c r="C10" s="3" t="s">
        <v>21</v>
      </c>
      <c r="D10" s="4">
        <v>150000</v>
      </c>
      <c r="E10" s="4"/>
      <c r="F10" s="9"/>
      <c r="G10" s="5" t="s">
        <v>20</v>
      </c>
    </row>
    <row r="11" spans="2:8" x14ac:dyDescent="0.55000000000000004">
      <c r="B11" s="3"/>
      <c r="C11" s="3"/>
      <c r="D11" s="4"/>
      <c r="E11" s="4"/>
      <c r="F11" s="9"/>
      <c r="G11" s="5"/>
    </row>
    <row r="12" spans="2:8" x14ac:dyDescent="0.55000000000000004">
      <c r="B12" s="3"/>
      <c r="C12" s="3"/>
      <c r="D12" s="4"/>
      <c r="E12" s="4"/>
      <c r="F12" s="9"/>
      <c r="G12" s="5"/>
    </row>
    <row r="13" spans="2:8" x14ac:dyDescent="0.55000000000000004">
      <c r="B13" s="3">
        <v>7</v>
      </c>
      <c r="C13" s="3" t="s">
        <v>12</v>
      </c>
      <c r="D13" s="4">
        <v>196670</v>
      </c>
      <c r="E13" s="4"/>
      <c r="F13" s="9"/>
      <c r="G13" s="5" t="s">
        <v>13</v>
      </c>
      <c r="H13" t="s">
        <v>37</v>
      </c>
    </row>
    <row r="14" spans="2:8" x14ac:dyDescent="0.55000000000000004">
      <c r="B14" s="3">
        <v>8</v>
      </c>
      <c r="C14" s="3"/>
      <c r="D14" s="4"/>
      <c r="E14" s="4"/>
      <c r="F14" s="9"/>
      <c r="G14" s="5" t="s">
        <v>14</v>
      </c>
    </row>
    <row r="15" spans="2:8" x14ac:dyDescent="0.55000000000000004">
      <c r="B15" s="3">
        <v>9</v>
      </c>
      <c r="C15" s="3"/>
      <c r="D15" s="4"/>
      <c r="E15" s="4"/>
      <c r="F15" s="9"/>
      <c r="G15" s="5" t="s">
        <v>15</v>
      </c>
    </row>
    <row r="16" spans="2:8" x14ac:dyDescent="0.55000000000000004">
      <c r="B16" s="3">
        <v>10</v>
      </c>
      <c r="C16" s="3"/>
      <c r="D16" s="4">
        <v>95000</v>
      </c>
      <c r="E16" s="4"/>
      <c r="F16" s="9"/>
      <c r="G16" s="5" t="s">
        <v>16</v>
      </c>
    </row>
    <row r="17" spans="2:7" x14ac:dyDescent="0.55000000000000004">
      <c r="B17" s="3"/>
      <c r="C17" s="3" t="s">
        <v>234</v>
      </c>
      <c r="D17" s="4">
        <v>2400</v>
      </c>
      <c r="E17" s="4"/>
      <c r="F17" s="9"/>
      <c r="G17" s="5"/>
    </row>
    <row r="18" spans="2:7" x14ac:dyDescent="0.55000000000000004">
      <c r="B18" s="3"/>
      <c r="C18" s="3" t="s">
        <v>226</v>
      </c>
      <c r="D18" s="4">
        <f>F18*D$49</f>
        <v>6043.2596671171132</v>
      </c>
      <c r="E18" s="4"/>
      <c r="F18" s="9">
        <v>36</v>
      </c>
      <c r="G18" s="5" t="s">
        <v>228</v>
      </c>
    </row>
    <row r="19" spans="2:7" x14ac:dyDescent="0.55000000000000004">
      <c r="B19" s="3"/>
      <c r="C19" s="3" t="s">
        <v>226</v>
      </c>
      <c r="D19" s="4">
        <f t="shared" ref="D19:D24" si="0">F19*D$49</f>
        <v>7554.0745838963921</v>
      </c>
      <c r="E19" s="4"/>
      <c r="F19" s="9">
        <v>45</v>
      </c>
      <c r="G19" s="5" t="s">
        <v>227</v>
      </c>
    </row>
    <row r="20" spans="2:7" x14ac:dyDescent="0.55000000000000004">
      <c r="B20" s="3"/>
      <c r="C20" s="3" t="s">
        <v>232</v>
      </c>
      <c r="D20" s="4">
        <f t="shared" si="0"/>
        <v>11786.035034119235</v>
      </c>
      <c r="E20" s="4"/>
      <c r="F20" s="9">
        <v>70.209999999999994</v>
      </c>
      <c r="G20" s="5"/>
    </row>
    <row r="21" spans="2:7" x14ac:dyDescent="0.55000000000000004">
      <c r="B21" s="3"/>
      <c r="C21" s="3" t="s">
        <v>232</v>
      </c>
      <c r="D21" s="4">
        <f t="shared" si="0"/>
        <v>13800.454923158273</v>
      </c>
      <c r="E21" s="4"/>
      <c r="F21" s="9">
        <v>82.21</v>
      </c>
      <c r="G21" s="5"/>
    </row>
    <row r="22" spans="2:7" x14ac:dyDescent="0.55000000000000004">
      <c r="B22" s="3">
        <v>11</v>
      </c>
      <c r="C22" s="3" t="s">
        <v>17</v>
      </c>
      <c r="D22" s="4">
        <f t="shared" si="0"/>
        <v>271275.21172392374</v>
      </c>
      <c r="E22" s="4"/>
      <c r="F22" s="9">
        <f>買付け品!H58</f>
        <v>1616</v>
      </c>
      <c r="G22" s="5"/>
    </row>
    <row r="23" spans="2:7" x14ac:dyDescent="0.55000000000000004">
      <c r="B23" s="3">
        <v>12</v>
      </c>
      <c r="C23" s="3" t="s">
        <v>18</v>
      </c>
      <c r="D23" s="4">
        <f t="shared" si="0"/>
        <v>88130.870145457899</v>
      </c>
      <c r="E23" s="4"/>
      <c r="F23" s="9">
        <v>525</v>
      </c>
      <c r="G23" s="5"/>
    </row>
    <row r="24" spans="2:7" x14ac:dyDescent="0.55000000000000004">
      <c r="B24" s="3"/>
      <c r="C24" s="3" t="s">
        <v>225</v>
      </c>
      <c r="D24" s="4">
        <f t="shared" si="0"/>
        <v>49353.287281456425</v>
      </c>
      <c r="E24" s="4"/>
      <c r="F24" s="9">
        <v>294</v>
      </c>
      <c r="G24" s="5"/>
    </row>
    <row r="25" spans="2:7" x14ac:dyDescent="0.55000000000000004">
      <c r="B25" s="3"/>
      <c r="C25" s="3" t="s">
        <v>229</v>
      </c>
      <c r="D25" s="4">
        <v>5700</v>
      </c>
      <c r="E25" s="4"/>
      <c r="F25" s="9"/>
      <c r="G25" s="5"/>
    </row>
    <row r="26" spans="2:7" x14ac:dyDescent="0.55000000000000004">
      <c r="B26" s="3">
        <v>13</v>
      </c>
      <c r="C26" s="3" t="s">
        <v>19</v>
      </c>
      <c r="D26" s="4">
        <v>142140</v>
      </c>
      <c r="E26" s="4"/>
      <c r="F26" s="9"/>
      <c r="G26" s="5"/>
    </row>
    <row r="27" spans="2:7" x14ac:dyDescent="0.55000000000000004">
      <c r="B27" s="3"/>
      <c r="C27" s="3" t="s">
        <v>230</v>
      </c>
      <c r="D27" s="4">
        <v>6200</v>
      </c>
      <c r="E27" s="4"/>
      <c r="F27" s="9"/>
      <c r="G27" s="5"/>
    </row>
    <row r="28" spans="2:7" x14ac:dyDescent="0.55000000000000004">
      <c r="B28" s="3"/>
      <c r="C28" s="3" t="s">
        <v>231</v>
      </c>
      <c r="D28" s="4">
        <v>24100</v>
      </c>
      <c r="E28" s="4"/>
      <c r="F28" s="9"/>
      <c r="G28" s="5"/>
    </row>
    <row r="29" spans="2:7" x14ac:dyDescent="0.55000000000000004">
      <c r="B29" s="3">
        <v>15</v>
      </c>
      <c r="C29" s="3" t="s">
        <v>25</v>
      </c>
      <c r="D29" s="4"/>
      <c r="E29" s="4"/>
      <c r="F29" s="9"/>
      <c r="G29" s="4" t="s">
        <v>22</v>
      </c>
    </row>
    <row r="30" spans="2:7" x14ac:dyDescent="0.55000000000000004">
      <c r="B30" s="3">
        <v>16</v>
      </c>
      <c r="C30" s="3"/>
      <c r="D30" s="4"/>
      <c r="E30" s="4"/>
      <c r="F30" s="9"/>
      <c r="G30" s="4" t="s">
        <v>26</v>
      </c>
    </row>
    <row r="31" spans="2:7" x14ac:dyDescent="0.55000000000000004">
      <c r="B31" s="3">
        <v>17</v>
      </c>
      <c r="C31" s="3"/>
      <c r="D31" s="4"/>
      <c r="E31" s="4"/>
      <c r="F31" s="9"/>
      <c r="G31" s="4" t="s">
        <v>28</v>
      </c>
    </row>
    <row r="32" spans="2:7" x14ac:dyDescent="0.55000000000000004">
      <c r="B32" s="3">
        <v>18</v>
      </c>
      <c r="C32" s="3" t="s">
        <v>35</v>
      </c>
      <c r="D32" s="4"/>
      <c r="E32" s="4"/>
      <c r="F32" s="9"/>
      <c r="G32" s="4" t="s">
        <v>36</v>
      </c>
    </row>
    <row r="33" spans="2:7" x14ac:dyDescent="0.55000000000000004">
      <c r="B33" s="3">
        <v>19</v>
      </c>
      <c r="C33" s="3" t="s">
        <v>30</v>
      </c>
      <c r="D33" s="4"/>
      <c r="E33" s="4"/>
      <c r="F33" s="9"/>
      <c r="G33" s="4" t="s">
        <v>27</v>
      </c>
    </row>
    <row r="34" spans="2:7" x14ac:dyDescent="0.55000000000000004">
      <c r="B34" s="3"/>
      <c r="C34" s="3"/>
      <c r="D34" s="4"/>
      <c r="E34" s="4"/>
      <c r="F34" s="9"/>
      <c r="G34" s="4"/>
    </row>
    <row r="35" spans="2:7" x14ac:dyDescent="0.55000000000000004">
      <c r="B35" s="3"/>
      <c r="C35" s="3" t="s">
        <v>239</v>
      </c>
      <c r="D35" s="4">
        <v>1944</v>
      </c>
      <c r="E35" s="4"/>
      <c r="F35" s="9"/>
      <c r="G35" s="4" t="s">
        <v>240</v>
      </c>
    </row>
    <row r="36" spans="2:7" x14ac:dyDescent="0.55000000000000004">
      <c r="B36" s="3"/>
      <c r="C36" s="3"/>
      <c r="D36" s="4"/>
      <c r="E36" s="4"/>
      <c r="F36" s="9"/>
      <c r="G36" s="4"/>
    </row>
    <row r="37" spans="2:7" x14ac:dyDescent="0.55000000000000004">
      <c r="B37" s="3">
        <v>20</v>
      </c>
      <c r="C37" s="3"/>
      <c r="D37" s="4"/>
      <c r="E37" s="4"/>
      <c r="F37" s="9"/>
      <c r="G37" s="4" t="s">
        <v>29</v>
      </c>
    </row>
    <row r="38" spans="2:7" x14ac:dyDescent="0.55000000000000004">
      <c r="B38" s="3"/>
      <c r="C38" s="3" t="s">
        <v>23</v>
      </c>
      <c r="D38" s="4">
        <f>SUM(D3:D37)</f>
        <v>2046597.1933591289</v>
      </c>
      <c r="E38" s="4"/>
      <c r="F38" s="9"/>
      <c r="G38" s="5"/>
    </row>
    <row r="41" spans="2:7" x14ac:dyDescent="0.55000000000000004">
      <c r="B41" s="3"/>
      <c r="C41" s="3" t="s">
        <v>31</v>
      </c>
      <c r="D41" s="4">
        <v>1000000</v>
      </c>
      <c r="E41" s="4"/>
      <c r="F41" s="9"/>
      <c r="G41" s="4" t="s">
        <v>223</v>
      </c>
    </row>
    <row r="42" spans="2:7" x14ac:dyDescent="0.55000000000000004">
      <c r="B42" s="3"/>
      <c r="C42" s="3"/>
      <c r="D42" s="4">
        <v>2000000</v>
      </c>
      <c r="E42" s="4"/>
      <c r="F42" s="9"/>
      <c r="G42" s="4" t="s">
        <v>32</v>
      </c>
    </row>
    <row r="43" spans="2:7" x14ac:dyDescent="0.55000000000000004">
      <c r="B43" s="3"/>
      <c r="C43" s="3"/>
      <c r="D43" s="4">
        <v>1200000</v>
      </c>
      <c r="E43" s="4"/>
      <c r="F43" s="9"/>
      <c r="G43" s="4" t="s">
        <v>33</v>
      </c>
    </row>
    <row r="44" spans="2:7" x14ac:dyDescent="0.55000000000000004">
      <c r="B44" s="3"/>
      <c r="C44" s="3"/>
      <c r="D44" s="4">
        <v>1000000</v>
      </c>
      <c r="E44" s="4"/>
      <c r="F44" s="9"/>
      <c r="G44" s="4" t="s">
        <v>34</v>
      </c>
    </row>
    <row r="45" spans="2:7" x14ac:dyDescent="0.55000000000000004">
      <c r="B45" s="3"/>
      <c r="C45" s="3" t="s">
        <v>23</v>
      </c>
      <c r="D45" s="4">
        <f>SUM(D41:D44)</f>
        <v>5200000</v>
      </c>
      <c r="E45" s="4"/>
      <c r="F45" s="9"/>
      <c r="G45" s="5"/>
    </row>
    <row r="47" spans="2:7" x14ac:dyDescent="0.55000000000000004">
      <c r="C47" t="s">
        <v>235</v>
      </c>
      <c r="D47" s="1">
        <v>200000</v>
      </c>
      <c r="E47" s="1" t="s">
        <v>236</v>
      </c>
    </row>
    <row r="48" spans="2:7" x14ac:dyDescent="0.55000000000000004">
      <c r="D48" s="10">
        <v>1191.4100000000001</v>
      </c>
      <c r="E48" s="1" t="s">
        <v>237</v>
      </c>
    </row>
    <row r="49" spans="4:5" x14ac:dyDescent="0.55000000000000004">
      <c r="D49" s="1">
        <f>D47/D48</f>
        <v>167.86832408658648</v>
      </c>
      <c r="E49" s="1" t="s">
        <v>238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出張のみ</vt:lpstr>
      <vt:lpstr>買付け品</vt:lpstr>
      <vt:lpstr>オリジナル</vt:lpstr>
      <vt:lpstr>買付け品!Print_Area</vt:lpstr>
      <vt:lpstr>買付け品!Print_Titles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2018-01-08T15:00:26Z</dcterms:created>
  <dcterms:modified xsi:type="dcterms:W3CDTF">2018-09-10T09:30:47Z</dcterms:modified>
</cp:coreProperties>
</file>