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2A8F63F0-EFC1-42DB-82C9-35441FAF4E8E}" xr6:coauthVersionLast="37" xr6:coauthVersionMax="37" xr10:uidLastSave="{00000000-0000-0000-0000-000000000000}"/>
  <bookViews>
    <workbookView xWindow="0" yWindow="0" windowWidth="19200" windowHeight="8080" activeTab="2" xr2:uid="{39B5B174-DB01-4C11-B7F4-F8E4D610A544}"/>
  </bookViews>
  <sheets>
    <sheet name="トータル" sheetId="5" r:id="rId1"/>
    <sheet name="6月" sheetId="6" r:id="rId2"/>
    <sheet name="5月" sheetId="1" r:id="rId3"/>
    <sheet name="4月" sheetId="2" r:id="rId4"/>
    <sheet name="3月" sheetId="4" r:id="rId5"/>
    <sheet name="2月" sheetId="3" r:id="rId6"/>
    <sheet name="1月" sheetId="7" r:id="rId7"/>
    <sheet name="12月" sheetId="9" r:id="rId8"/>
  </sheets>
  <externalReferences>
    <externalReference r:id="rId9"/>
    <externalReference r:id="rId10"/>
  </externalReferenc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E22" i="2"/>
  <c r="E3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F18" i="4"/>
  <c r="E16" i="4"/>
  <c r="H17" i="4"/>
  <c r="L12" i="4"/>
  <c r="L11" i="4"/>
  <c r="L10" i="4"/>
  <c r="L9" i="4"/>
  <c r="L8" i="4"/>
  <c r="L7" i="4"/>
  <c r="L6" i="4"/>
  <c r="L5" i="4"/>
  <c r="L4" i="4"/>
  <c r="L16" i="3"/>
  <c r="L9" i="3"/>
  <c r="L8" i="3"/>
  <c r="L7" i="3"/>
  <c r="L4" i="3"/>
  <c r="L10" i="7"/>
  <c r="L9" i="7"/>
  <c r="L8" i="7"/>
  <c r="L7" i="7"/>
  <c r="L6" i="7"/>
  <c r="L4" i="7"/>
  <c r="L5" i="7"/>
  <c r="L15" i="9"/>
  <c r="L5" i="9"/>
  <c r="L4" i="9"/>
  <c r="H16" i="7"/>
  <c r="F16" i="3"/>
  <c r="E3" i="3"/>
  <c r="E15" i="3" s="1"/>
  <c r="F17" i="7"/>
  <c r="E3" i="7"/>
  <c r="E15" i="7" s="1"/>
  <c r="E14" i="9"/>
  <c r="F16" i="9" s="1"/>
  <c r="O29" i="1"/>
  <c r="L17" i="4" l="1"/>
  <c r="F17" i="3"/>
  <c r="E3" i="4" s="1"/>
  <c r="L16" i="7"/>
  <c r="P15" i="5"/>
  <c r="L5" i="5" l="1"/>
  <c r="K5" i="5"/>
  <c r="C5" i="5"/>
  <c r="F15" i="9" l="1"/>
  <c r="C3" i="5" s="1"/>
  <c r="L7" i="5"/>
  <c r="J7" i="5"/>
  <c r="K7" i="5"/>
  <c r="L13" i="5" l="1"/>
  <c r="K13" i="5"/>
  <c r="I3" i="5"/>
  <c r="O4" i="1"/>
  <c r="O5" i="1"/>
  <c r="O6" i="1"/>
  <c r="O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3" i="1"/>
  <c r="C7" i="5"/>
  <c r="N7" i="5" s="1"/>
  <c r="O44" i="1" l="1"/>
  <c r="J10" i="5" s="1"/>
  <c r="J13" i="5" s="1"/>
  <c r="F50" i="9"/>
  <c r="F44" i="9"/>
  <c r="F13" i="5" l="1"/>
  <c r="E13" i="5"/>
  <c r="D13" i="5"/>
  <c r="F16" i="7" l="1"/>
  <c r="C4" i="5" s="1"/>
  <c r="I4" i="5" s="1"/>
  <c r="D49" i="6"/>
  <c r="D43" i="6"/>
  <c r="C11" i="5" s="1"/>
  <c r="I11" i="5" l="1"/>
  <c r="N5" i="5"/>
  <c r="N13" i="5" s="1"/>
  <c r="F17" i="4"/>
  <c r="C8" i="5" s="1"/>
  <c r="I8" i="5" s="1"/>
  <c r="F23" i="3" l="1"/>
  <c r="F23" i="2"/>
  <c r="C9" i="5" s="1"/>
  <c r="I9" i="5" s="1"/>
  <c r="F44" i="1"/>
  <c r="C10" i="5" s="1"/>
  <c r="I10" i="5" s="1"/>
  <c r="C6" i="5"/>
  <c r="I6" i="5"/>
  <c r="I13" i="5" l="1"/>
  <c r="P13" i="5" s="1"/>
  <c r="C13" i="5"/>
  <c r="G13" i="5" s="1"/>
</calcChain>
</file>

<file path=xl/sharedStrings.xml><?xml version="1.0" encoding="utf-8"?>
<sst xmlns="http://schemas.openxmlformats.org/spreadsheetml/2006/main" count="477" uniqueCount="290">
  <si>
    <t>No</t>
    <phoneticPr fontId="3"/>
  </si>
  <si>
    <t>項目</t>
    <rPh sb="0" eb="2">
      <t>コウモク</t>
    </rPh>
    <phoneticPr fontId="3"/>
  </si>
  <si>
    <t>金額（JPY)</t>
    <rPh sb="0" eb="2">
      <t>キンガク</t>
    </rPh>
    <phoneticPr fontId="3"/>
  </si>
  <si>
    <t>内訳</t>
    <rPh sb="0" eb="2">
      <t>ウチワケ</t>
    </rPh>
    <phoneticPr fontId="3"/>
  </si>
  <si>
    <t>備考</t>
    <rPh sb="0" eb="2">
      <t>ビコウ</t>
    </rPh>
    <phoneticPr fontId="3"/>
  </si>
  <si>
    <t>小計</t>
    <rPh sb="0" eb="2">
      <t>ショウケイ</t>
    </rPh>
    <phoneticPr fontId="3"/>
  </si>
  <si>
    <t>2018/1/27為替ﾚｰﾄ</t>
    <rPh sb="9" eb="11">
      <t>カワセ</t>
    </rPh>
    <phoneticPr fontId="3"/>
  </si>
  <si>
    <t>円</t>
    <rPh sb="0" eb="1">
      <t>エン</t>
    </rPh>
    <phoneticPr fontId="3"/>
  </si>
  <si>
    <t>￡</t>
    <phoneticPr fontId="3"/>
  </si>
  <si>
    <t>ﾚｰﾄ</t>
    <phoneticPr fontId="3"/>
  </si>
  <si>
    <t>掃除用具</t>
    <rPh sb="0" eb="2">
      <t>ソウジ</t>
    </rPh>
    <rPh sb="2" eb="4">
      <t>ヨウグ</t>
    </rPh>
    <phoneticPr fontId="3"/>
  </si>
  <si>
    <t>ニトリ</t>
    <phoneticPr fontId="3"/>
  </si>
  <si>
    <t>什器</t>
    <rPh sb="0" eb="2">
      <t>ジュウキ</t>
    </rPh>
    <phoneticPr fontId="3"/>
  </si>
  <si>
    <t>ヨドバシ</t>
    <phoneticPr fontId="3"/>
  </si>
  <si>
    <t>接待費</t>
    <rPh sb="0" eb="3">
      <t>セッタイヒ</t>
    </rPh>
    <phoneticPr fontId="3"/>
  </si>
  <si>
    <t>コーナン</t>
    <phoneticPr fontId="3"/>
  </si>
  <si>
    <t>備品</t>
    <rPh sb="0" eb="2">
      <t>ビヒン</t>
    </rPh>
    <phoneticPr fontId="3"/>
  </si>
  <si>
    <t>Lawson</t>
    <phoneticPr fontId="3"/>
  </si>
  <si>
    <t>水道料金</t>
    <rPh sb="0" eb="4">
      <t>スイドウリョウキン</t>
    </rPh>
    <phoneticPr fontId="3"/>
  </si>
  <si>
    <t>水道局（3月分）</t>
    <rPh sb="0" eb="3">
      <t>スイドウキョク</t>
    </rPh>
    <rPh sb="5" eb="7">
      <t>ガツブン</t>
    </rPh>
    <phoneticPr fontId="3"/>
  </si>
  <si>
    <t>修理用具</t>
    <rPh sb="0" eb="2">
      <t>シュウリ</t>
    </rPh>
    <rPh sb="2" eb="4">
      <t>ヨウグ</t>
    </rPh>
    <phoneticPr fontId="3"/>
  </si>
  <si>
    <t>4月分運賃</t>
    <rPh sb="1" eb="3">
      <t>ガツブン</t>
    </rPh>
    <rPh sb="3" eb="5">
      <t>ウンチン</t>
    </rPh>
    <phoneticPr fontId="3"/>
  </si>
  <si>
    <t>ヤマト運輸</t>
    <rPh sb="3" eb="5">
      <t>ウンユ</t>
    </rPh>
    <phoneticPr fontId="3"/>
  </si>
  <si>
    <t>文房具</t>
    <rPh sb="0" eb="3">
      <t>ブンボウグ</t>
    </rPh>
    <phoneticPr fontId="3"/>
  </si>
  <si>
    <t>掃除修理用具</t>
    <rPh sb="0" eb="6">
      <t>ソウジシュウリヨウグ</t>
    </rPh>
    <phoneticPr fontId="3"/>
  </si>
  <si>
    <t>Seria</t>
    <phoneticPr fontId="3"/>
  </si>
  <si>
    <t>改装修理用具</t>
    <rPh sb="0" eb="2">
      <t>カイソウ</t>
    </rPh>
    <rPh sb="2" eb="4">
      <t>シュウリ</t>
    </rPh>
    <rPh sb="4" eb="6">
      <t>ヨウグ</t>
    </rPh>
    <phoneticPr fontId="3"/>
  </si>
  <si>
    <t>コピー、プリンター</t>
    <phoneticPr fontId="3"/>
  </si>
  <si>
    <t>ラベルプリンター</t>
    <phoneticPr fontId="3"/>
  </si>
  <si>
    <t>４－1</t>
    <phoneticPr fontId="3"/>
  </si>
  <si>
    <t>４－2</t>
  </si>
  <si>
    <t>４－3</t>
  </si>
  <si>
    <t>４－4</t>
  </si>
  <si>
    <t>４－5</t>
  </si>
  <si>
    <t>４－6</t>
  </si>
  <si>
    <t>４－7</t>
  </si>
  <si>
    <t>４－8</t>
  </si>
  <si>
    <t>４－9</t>
  </si>
  <si>
    <t>４－10</t>
  </si>
  <si>
    <t>４－11</t>
  </si>
  <si>
    <t>４－12</t>
  </si>
  <si>
    <t>４－13</t>
  </si>
  <si>
    <t>４－14</t>
  </si>
  <si>
    <t>４－15</t>
  </si>
  <si>
    <t>４－16</t>
  </si>
  <si>
    <t>４－17</t>
  </si>
  <si>
    <t>駐車場</t>
    <rPh sb="0" eb="3">
      <t>チュウシャジョウ</t>
    </rPh>
    <phoneticPr fontId="3"/>
  </si>
  <si>
    <t>２－1</t>
    <phoneticPr fontId="3"/>
  </si>
  <si>
    <t>２－2</t>
  </si>
  <si>
    <t>２－3</t>
  </si>
  <si>
    <t>２－4</t>
  </si>
  <si>
    <t>２－5</t>
  </si>
  <si>
    <t>２－6</t>
  </si>
  <si>
    <t>DAISO</t>
    <phoneticPr fontId="3"/>
  </si>
  <si>
    <t>段ボール箱</t>
    <rPh sb="0" eb="1">
      <t>ダン</t>
    </rPh>
    <rPh sb="4" eb="5">
      <t>バコ</t>
    </rPh>
    <phoneticPr fontId="3"/>
  </si>
  <si>
    <t>ダンボールワン</t>
    <phoneticPr fontId="3"/>
  </si>
  <si>
    <t>ご近所ご挨拶のお菓子</t>
    <rPh sb="1" eb="3">
      <t>キンジョ</t>
    </rPh>
    <rPh sb="4" eb="6">
      <t>アイサツ</t>
    </rPh>
    <rPh sb="8" eb="10">
      <t>カシ</t>
    </rPh>
    <phoneticPr fontId="3"/>
  </si>
  <si>
    <t>小倉山荘</t>
    <rPh sb="0" eb="2">
      <t>オグラ</t>
    </rPh>
    <rPh sb="2" eb="4">
      <t>サンソウ</t>
    </rPh>
    <phoneticPr fontId="3"/>
  </si>
  <si>
    <t>久世福</t>
    <rPh sb="0" eb="2">
      <t>クゼ</t>
    </rPh>
    <rPh sb="2" eb="3">
      <t>フク</t>
    </rPh>
    <phoneticPr fontId="3"/>
  </si>
  <si>
    <t>収入印紙</t>
    <rPh sb="0" eb="4">
      <t>シュウニュウインシ</t>
    </rPh>
    <phoneticPr fontId="3"/>
  </si>
  <si>
    <t>変圧冶具</t>
    <rPh sb="0" eb="2">
      <t>ヘンアツ</t>
    </rPh>
    <rPh sb="2" eb="4">
      <t>ジグ</t>
    </rPh>
    <phoneticPr fontId="3"/>
  </si>
  <si>
    <t>LAOX</t>
    <phoneticPr fontId="3"/>
  </si>
  <si>
    <t>３－1</t>
    <phoneticPr fontId="3"/>
  </si>
  <si>
    <t>３－2</t>
  </si>
  <si>
    <t>３－3</t>
  </si>
  <si>
    <t>３－4</t>
  </si>
  <si>
    <t>３－5</t>
  </si>
  <si>
    <t>３－6</t>
  </si>
  <si>
    <t>３－7</t>
  </si>
  <si>
    <t>３－8</t>
  </si>
  <si>
    <t>３－9</t>
  </si>
  <si>
    <t>３－10</t>
  </si>
  <si>
    <t>３－11</t>
  </si>
  <si>
    <t>３－12</t>
  </si>
  <si>
    <t>店舗合いかぎ</t>
    <rPh sb="0" eb="2">
      <t>テンポ</t>
    </rPh>
    <rPh sb="2" eb="3">
      <t>ア</t>
    </rPh>
    <phoneticPr fontId="3"/>
  </si>
  <si>
    <t>BIGリペア</t>
    <phoneticPr fontId="3"/>
  </si>
  <si>
    <t>衣装</t>
    <rPh sb="0" eb="2">
      <t>イショウ</t>
    </rPh>
    <phoneticPr fontId="3"/>
  </si>
  <si>
    <t>藤井大丸</t>
    <rPh sb="0" eb="2">
      <t>フジイ</t>
    </rPh>
    <rPh sb="2" eb="4">
      <t>ダイマル</t>
    </rPh>
    <phoneticPr fontId="3"/>
  </si>
  <si>
    <t>掃除用具など</t>
    <rPh sb="0" eb="4">
      <t>ソウジヨウグ</t>
    </rPh>
    <phoneticPr fontId="3"/>
  </si>
  <si>
    <t>ロイヤル</t>
    <phoneticPr fontId="3"/>
  </si>
  <si>
    <t>Joshin</t>
    <phoneticPr fontId="3"/>
  </si>
  <si>
    <t>ｶﾞｿﾘﾝ</t>
    <phoneticPr fontId="3"/>
  </si>
  <si>
    <t>ENEOS</t>
    <phoneticPr fontId="3"/>
  </si>
  <si>
    <t>合いかぎ</t>
    <rPh sb="0" eb="1">
      <t>ア</t>
    </rPh>
    <phoneticPr fontId="3"/>
  </si>
  <si>
    <t>アルテスタ</t>
    <phoneticPr fontId="3"/>
  </si>
  <si>
    <t>電球</t>
    <rPh sb="0" eb="2">
      <t>デンキュウ</t>
    </rPh>
    <phoneticPr fontId="3"/>
  </si>
  <si>
    <t>イズミヤ</t>
    <phoneticPr fontId="3"/>
  </si>
  <si>
    <t>６－1</t>
    <phoneticPr fontId="3"/>
  </si>
  <si>
    <t>６－2</t>
  </si>
  <si>
    <t>６－3</t>
  </si>
  <si>
    <t>６－4</t>
  </si>
  <si>
    <t>６－5</t>
  </si>
  <si>
    <t>６－6</t>
  </si>
  <si>
    <t>６－7</t>
  </si>
  <si>
    <t>６－8</t>
  </si>
  <si>
    <t>６－9</t>
  </si>
  <si>
    <t>６－10</t>
  </si>
  <si>
    <t>６－11</t>
  </si>
  <si>
    <t>６－12</t>
  </si>
  <si>
    <t>６－13</t>
  </si>
  <si>
    <t>６－14</t>
  </si>
  <si>
    <t>６－15</t>
  </si>
  <si>
    <t>６－16</t>
  </si>
  <si>
    <t>６－17</t>
  </si>
  <si>
    <t>６－18</t>
  </si>
  <si>
    <t>６－19</t>
  </si>
  <si>
    <t>６－20</t>
  </si>
  <si>
    <t>６－21</t>
  </si>
  <si>
    <t>６－22</t>
  </si>
  <si>
    <t>６－23</t>
  </si>
  <si>
    <t>６－24</t>
  </si>
  <si>
    <t>６－25</t>
  </si>
  <si>
    <t>６－26</t>
  </si>
  <si>
    <t>６－27</t>
  </si>
  <si>
    <t>６－28</t>
  </si>
  <si>
    <t>６－29</t>
  </si>
  <si>
    <t>６－30</t>
  </si>
  <si>
    <t>月</t>
    <rPh sb="0" eb="1">
      <t>ツキ</t>
    </rPh>
    <phoneticPr fontId="3"/>
  </si>
  <si>
    <t>出費</t>
    <rPh sb="0" eb="2">
      <t>シュッピ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</si>
  <si>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</si>
  <si>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</si>
  <si>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</si>
  <si>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</si>
  <si>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</si>
  <si>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合計</t>
    <rPh sb="0" eb="2">
      <t>ゴウケイ</t>
    </rPh>
    <phoneticPr fontId="3"/>
  </si>
  <si>
    <t>GoodLuckReform</t>
    <phoneticPr fontId="3"/>
  </si>
  <si>
    <t>古物商標識</t>
    <rPh sb="0" eb="3">
      <t>コブツショウ</t>
    </rPh>
    <rPh sb="3" eb="5">
      <t>ヒョウシキ</t>
    </rPh>
    <phoneticPr fontId="2"/>
  </si>
  <si>
    <t>店舗倉庫敷金</t>
    <rPh sb="0" eb="2">
      <t>テンポ</t>
    </rPh>
    <rPh sb="2" eb="4">
      <t>ソウコ</t>
    </rPh>
    <rPh sb="4" eb="6">
      <t>シキキン</t>
    </rPh>
    <phoneticPr fontId="2"/>
  </si>
  <si>
    <t>300,000は解約時に返金予定</t>
    <rPh sb="8" eb="10">
      <t>カイヤク</t>
    </rPh>
    <rPh sb="10" eb="11">
      <t>ジ</t>
    </rPh>
    <rPh sb="12" eb="14">
      <t>ヘンキン</t>
    </rPh>
    <rPh sb="14" eb="16">
      <t>ヨテイ</t>
    </rPh>
    <phoneticPr fontId="2"/>
  </si>
  <si>
    <t>家賃（２か月分）</t>
    <rPh sb="0" eb="2">
      <t>ヤチン</t>
    </rPh>
    <rPh sb="5" eb="7">
      <t>ゲツブン</t>
    </rPh>
    <phoneticPr fontId="2"/>
  </si>
  <si>
    <t>2,3月は半額</t>
    <rPh sb="3" eb="4">
      <t>ガツ</t>
    </rPh>
    <rPh sb="5" eb="7">
      <t>ハンガク</t>
    </rPh>
    <phoneticPr fontId="2"/>
  </si>
  <si>
    <t>店舗その他</t>
    <rPh sb="0" eb="2">
      <t>テンポ</t>
    </rPh>
    <rPh sb="4" eb="5">
      <t>タ</t>
    </rPh>
    <phoneticPr fontId="2"/>
  </si>
  <si>
    <t>初回保証金</t>
    <rPh sb="0" eb="2">
      <t>ショカイ</t>
    </rPh>
    <rPh sb="2" eb="5">
      <t>ホショウキン</t>
    </rPh>
    <phoneticPr fontId="2"/>
  </si>
  <si>
    <t>火災保険2年分</t>
    <rPh sb="0" eb="2">
      <t>カサイ</t>
    </rPh>
    <rPh sb="2" eb="4">
      <t>ホケン</t>
    </rPh>
    <rPh sb="5" eb="7">
      <t>ネンブン</t>
    </rPh>
    <phoneticPr fontId="2"/>
  </si>
  <si>
    <t>仲介手数料</t>
    <rPh sb="0" eb="2">
      <t>チュウカイ</t>
    </rPh>
    <rPh sb="2" eb="5">
      <t>テスウリョウ</t>
    </rPh>
    <phoneticPr fontId="2"/>
  </si>
  <si>
    <t>HP作成手付金</t>
    <rPh sb="2" eb="4">
      <t>サクセイ</t>
    </rPh>
    <rPh sb="4" eb="6">
      <t>テツケ</t>
    </rPh>
    <rPh sb="6" eb="7">
      <t>キン</t>
    </rPh>
    <phoneticPr fontId="2"/>
  </si>
  <si>
    <t>総額は1,000,000円程度</t>
    <rPh sb="0" eb="2">
      <t>ソウガク</t>
    </rPh>
    <rPh sb="12" eb="13">
      <t>エン</t>
    </rPh>
    <rPh sb="13" eb="15">
      <t>テイド</t>
    </rPh>
    <phoneticPr fontId="2"/>
  </si>
  <si>
    <t>1月</t>
  </si>
  <si>
    <t>出張（1回目）</t>
    <rPh sb="0" eb="2">
      <t>シュッチョウ</t>
    </rPh>
    <rPh sb="4" eb="6">
      <t>カイメ</t>
    </rPh>
    <phoneticPr fontId="3"/>
  </si>
  <si>
    <t>出張（2回目）</t>
    <rPh sb="0" eb="2">
      <t>シュッチョウ</t>
    </rPh>
    <rPh sb="4" eb="6">
      <t>カイメ</t>
    </rPh>
    <phoneticPr fontId="3"/>
  </si>
  <si>
    <t>家賃</t>
    <rPh sb="0" eb="2">
      <t>ヤチン</t>
    </rPh>
    <phoneticPr fontId="3"/>
  </si>
  <si>
    <t>ガス水道</t>
    <rPh sb="2" eb="4">
      <t>スイドウ</t>
    </rPh>
    <phoneticPr fontId="3"/>
  </si>
  <si>
    <t>セコム</t>
    <phoneticPr fontId="3"/>
  </si>
  <si>
    <t>ガソリン代</t>
    <rPh sb="4" eb="5">
      <t>ダイ</t>
    </rPh>
    <phoneticPr fontId="3"/>
  </si>
  <si>
    <t>PC電源</t>
    <rPh sb="2" eb="4">
      <t>デンゲン</t>
    </rPh>
    <phoneticPr fontId="3"/>
  </si>
  <si>
    <t>用紙</t>
    <rPh sb="0" eb="2">
      <t>ヨウシ</t>
    </rPh>
    <phoneticPr fontId="3"/>
  </si>
  <si>
    <t>ヨドバシ</t>
    <phoneticPr fontId="3"/>
  </si>
  <si>
    <t>ストアデポ</t>
    <phoneticPr fontId="3"/>
  </si>
  <si>
    <t>メモリーカード</t>
    <phoneticPr fontId="3"/>
  </si>
  <si>
    <t>Lawson</t>
    <phoneticPr fontId="3"/>
  </si>
  <si>
    <t>商品修理</t>
    <rPh sb="0" eb="2">
      <t>ショウヒン</t>
    </rPh>
    <rPh sb="2" eb="4">
      <t>シュウリ</t>
    </rPh>
    <phoneticPr fontId="3"/>
  </si>
  <si>
    <t>山口洋裁店</t>
    <rPh sb="0" eb="2">
      <t>ヤマグチ</t>
    </rPh>
    <rPh sb="2" eb="4">
      <t>ヨウサイ</t>
    </rPh>
    <rPh sb="4" eb="5">
      <t>テン</t>
    </rPh>
    <phoneticPr fontId="3"/>
  </si>
  <si>
    <t>プリンタインク</t>
    <phoneticPr fontId="3"/>
  </si>
  <si>
    <t>100均コップ等</t>
    <rPh sb="3" eb="4">
      <t>キン</t>
    </rPh>
    <rPh sb="7" eb="8">
      <t>ナド</t>
    </rPh>
    <phoneticPr fontId="3"/>
  </si>
  <si>
    <t>DAISO</t>
    <phoneticPr fontId="3"/>
  </si>
  <si>
    <t>オランダ地図</t>
    <rPh sb="4" eb="6">
      <t>チズ</t>
    </rPh>
    <phoneticPr fontId="3"/>
  </si>
  <si>
    <t>店舗什器</t>
    <rPh sb="0" eb="2">
      <t>テンポ</t>
    </rPh>
    <rPh sb="2" eb="4">
      <t>ジュウキ</t>
    </rPh>
    <phoneticPr fontId="3"/>
  </si>
  <si>
    <t>店舗カーテン</t>
    <rPh sb="0" eb="2">
      <t>テンポ</t>
    </rPh>
    <phoneticPr fontId="3"/>
  </si>
  <si>
    <t>ニトリ</t>
    <phoneticPr fontId="3"/>
  </si>
  <si>
    <t>12-1</t>
    <phoneticPr fontId="3"/>
  </si>
  <si>
    <t>12-2</t>
  </si>
  <si>
    <t>12-3</t>
  </si>
  <si>
    <t>12-4</t>
  </si>
  <si>
    <t>12-5</t>
  </si>
  <si>
    <t>12-6</t>
  </si>
  <si>
    <t>12-7</t>
  </si>
  <si>
    <t>12-8</t>
  </si>
  <si>
    <t>12-9</t>
  </si>
  <si>
    <t>12-10</t>
  </si>
  <si>
    <t>撮影用レンズ</t>
    <rPh sb="0" eb="3">
      <t>サツエイヨウ</t>
    </rPh>
    <phoneticPr fontId="3"/>
  </si>
  <si>
    <t>店舗備品</t>
    <rPh sb="0" eb="2">
      <t>テンポ</t>
    </rPh>
    <rPh sb="2" eb="4">
      <t>ビヒン</t>
    </rPh>
    <phoneticPr fontId="3"/>
  </si>
  <si>
    <t>ゴミ廃棄</t>
    <rPh sb="2" eb="4">
      <t>ハイキ</t>
    </rPh>
    <phoneticPr fontId="3"/>
  </si>
  <si>
    <t>クリーンセンター</t>
    <phoneticPr fontId="3"/>
  </si>
  <si>
    <t>店舗改修材料</t>
    <rPh sb="0" eb="2">
      <t>テンポ</t>
    </rPh>
    <rPh sb="2" eb="4">
      <t>カイシュウ</t>
    </rPh>
    <rPh sb="4" eb="6">
      <t>ザイリョウ</t>
    </rPh>
    <phoneticPr fontId="3"/>
  </si>
  <si>
    <t>備品</t>
    <rPh sb="0" eb="2">
      <t>ビヒン</t>
    </rPh>
    <phoneticPr fontId="3"/>
  </si>
  <si>
    <t>電気代</t>
    <rPh sb="0" eb="3">
      <t>デンキダイ</t>
    </rPh>
    <phoneticPr fontId="3"/>
  </si>
  <si>
    <t>関西電力</t>
    <rPh sb="0" eb="4">
      <t>カンサイデンリョク</t>
    </rPh>
    <phoneticPr fontId="3"/>
  </si>
  <si>
    <t>店舗改装材料</t>
    <rPh sb="0" eb="2">
      <t>テンポ</t>
    </rPh>
    <rPh sb="2" eb="4">
      <t>カイソウ</t>
    </rPh>
    <rPh sb="4" eb="6">
      <t>ザイリョウ</t>
    </rPh>
    <phoneticPr fontId="3"/>
  </si>
  <si>
    <t>ピースモンキー</t>
    <phoneticPr fontId="3"/>
  </si>
  <si>
    <t>セコム契約料</t>
    <rPh sb="3" eb="6">
      <t>ケイヤクリョウ</t>
    </rPh>
    <phoneticPr fontId="3"/>
  </si>
  <si>
    <t>セコム</t>
    <phoneticPr fontId="3"/>
  </si>
  <si>
    <t>シモジマ</t>
    <phoneticPr fontId="3"/>
  </si>
  <si>
    <t>ENEOS</t>
    <phoneticPr fontId="3"/>
  </si>
  <si>
    <t>ウォシュレット</t>
    <phoneticPr fontId="3"/>
  </si>
  <si>
    <t>印刷用紙</t>
    <rPh sb="0" eb="2">
      <t>インサツ</t>
    </rPh>
    <rPh sb="2" eb="4">
      <t>ヨウシ</t>
    </rPh>
    <phoneticPr fontId="3"/>
  </si>
  <si>
    <t>ジョーシン</t>
    <phoneticPr fontId="3"/>
  </si>
  <si>
    <t>アヤハ</t>
    <phoneticPr fontId="3"/>
  </si>
  <si>
    <t>セコム監視カメラ</t>
    <rPh sb="3" eb="5">
      <t>カンシ</t>
    </rPh>
    <phoneticPr fontId="3"/>
  </si>
  <si>
    <t>立上げ費用</t>
    <rPh sb="0" eb="2">
      <t>タチア</t>
    </rPh>
    <rPh sb="3" eb="5">
      <t>ヒヨウ</t>
    </rPh>
    <phoneticPr fontId="3"/>
  </si>
  <si>
    <t>商品</t>
    <rPh sb="0" eb="2">
      <t>ショウヒン</t>
    </rPh>
    <phoneticPr fontId="3"/>
  </si>
  <si>
    <t>諸掛り</t>
    <rPh sb="0" eb="2">
      <t>ショガカ</t>
    </rPh>
    <phoneticPr fontId="3"/>
  </si>
  <si>
    <t>渡航費</t>
    <rPh sb="0" eb="3">
      <t>トコウヒ</t>
    </rPh>
    <phoneticPr fontId="3"/>
  </si>
  <si>
    <t>備品など</t>
    <rPh sb="0" eb="2">
      <t>ビヒン</t>
    </rPh>
    <phoneticPr fontId="3"/>
  </si>
  <si>
    <t>什器</t>
    <rPh sb="0" eb="2">
      <t>ジュウキ</t>
    </rPh>
    <phoneticPr fontId="3"/>
  </si>
  <si>
    <t>什器：１</t>
    <rPh sb="0" eb="2">
      <t>ジュウキ</t>
    </rPh>
    <phoneticPr fontId="3"/>
  </si>
  <si>
    <t>修理用材料</t>
    <rPh sb="0" eb="2">
      <t>シュウリ</t>
    </rPh>
    <rPh sb="2" eb="3">
      <t>ヨウ</t>
    </rPh>
    <rPh sb="3" eb="5">
      <t>ザイリョウ</t>
    </rPh>
    <phoneticPr fontId="3"/>
  </si>
  <si>
    <t>コーナン</t>
    <phoneticPr fontId="3"/>
  </si>
  <si>
    <t>ヨドバシ</t>
    <phoneticPr fontId="3"/>
  </si>
  <si>
    <t>店舗備品（スピーカー）</t>
    <rPh sb="0" eb="2">
      <t>テンポ</t>
    </rPh>
    <rPh sb="2" eb="4">
      <t>ビヒン</t>
    </rPh>
    <phoneticPr fontId="3"/>
  </si>
  <si>
    <t>ご挨拶</t>
    <rPh sb="1" eb="3">
      <t>アイサツ</t>
    </rPh>
    <phoneticPr fontId="3"/>
  </si>
  <si>
    <t>看板用</t>
    <rPh sb="0" eb="2">
      <t>カンバン</t>
    </rPh>
    <rPh sb="2" eb="3">
      <t>ヨウ</t>
    </rPh>
    <phoneticPr fontId="3"/>
  </si>
  <si>
    <t>章美</t>
    <rPh sb="0" eb="1">
      <t>ショウ</t>
    </rPh>
    <rPh sb="1" eb="2">
      <t>ビ</t>
    </rPh>
    <phoneticPr fontId="3"/>
  </si>
  <si>
    <t>備品</t>
    <rPh sb="0" eb="2">
      <t>ビヒン</t>
    </rPh>
    <phoneticPr fontId="3"/>
  </si>
  <si>
    <t>店舗電球</t>
    <rPh sb="0" eb="2">
      <t>テンポ</t>
    </rPh>
    <rPh sb="2" eb="4">
      <t>デンキュウ</t>
    </rPh>
    <phoneticPr fontId="3"/>
  </si>
  <si>
    <t>ジョーシン</t>
    <phoneticPr fontId="3"/>
  </si>
  <si>
    <t>印刷インク</t>
    <rPh sb="0" eb="2">
      <t>インサツ</t>
    </rPh>
    <phoneticPr fontId="3"/>
  </si>
  <si>
    <t>ガソリン代</t>
    <rPh sb="4" eb="5">
      <t>ダイ</t>
    </rPh>
    <phoneticPr fontId="3"/>
  </si>
  <si>
    <t>川瀬硝子</t>
    <rPh sb="0" eb="2">
      <t>カワセ</t>
    </rPh>
    <rPh sb="2" eb="4">
      <t>ガラス</t>
    </rPh>
    <phoneticPr fontId="3"/>
  </si>
  <si>
    <t>梱包材</t>
    <rPh sb="0" eb="2">
      <t>コンポウ</t>
    </rPh>
    <rPh sb="2" eb="3">
      <t>ザイ</t>
    </rPh>
    <phoneticPr fontId="3"/>
  </si>
  <si>
    <t>ロイヤル</t>
    <phoneticPr fontId="3"/>
  </si>
  <si>
    <t>ユタカ</t>
    <phoneticPr fontId="3"/>
  </si>
  <si>
    <t>衣類</t>
    <rPh sb="0" eb="2">
      <t>イルイ</t>
    </rPh>
    <phoneticPr fontId="3"/>
  </si>
  <si>
    <t>D-MALL</t>
    <phoneticPr fontId="3"/>
  </si>
  <si>
    <t>アヤハディオ</t>
    <phoneticPr fontId="3"/>
  </si>
  <si>
    <t>Noord</t>
    <phoneticPr fontId="3"/>
  </si>
  <si>
    <t>スタッカー</t>
    <phoneticPr fontId="3"/>
  </si>
  <si>
    <t>サンソウゴウ</t>
    <phoneticPr fontId="3"/>
  </si>
  <si>
    <t>宣伝費</t>
    <rPh sb="0" eb="2">
      <t>センデン</t>
    </rPh>
    <rPh sb="2" eb="3">
      <t>ヒ</t>
    </rPh>
    <phoneticPr fontId="3"/>
  </si>
  <si>
    <t>Instagram</t>
    <phoneticPr fontId="3"/>
  </si>
  <si>
    <t>FB</t>
    <phoneticPr fontId="3"/>
  </si>
  <si>
    <t>↑　概算しか入れていません</t>
    <rPh sb="2" eb="4">
      <t>ガイサン</t>
    </rPh>
    <rPh sb="6" eb="7">
      <t>イ</t>
    </rPh>
    <phoneticPr fontId="3"/>
  </si>
  <si>
    <t>小計</t>
    <rPh sb="0" eb="2">
      <t>ショウケイ</t>
    </rPh>
    <phoneticPr fontId="3"/>
  </si>
  <si>
    <t>分割</t>
    <rPh sb="0" eb="2">
      <t>ブンカツ</t>
    </rPh>
    <phoneticPr fontId="3"/>
  </si>
  <si>
    <t>償却</t>
    <rPh sb="0" eb="2">
      <t>ショウキャク</t>
    </rPh>
    <phoneticPr fontId="3"/>
  </si>
  <si>
    <t>売れた分のみ費用</t>
    <rPh sb="0" eb="1">
      <t>ウ</t>
    </rPh>
    <rPh sb="3" eb="4">
      <t>ブン</t>
    </rPh>
    <rPh sb="6" eb="8">
      <t>ヒヨウ</t>
    </rPh>
    <phoneticPr fontId="3"/>
  </si>
  <si>
    <t>費用</t>
    <rPh sb="0" eb="2">
      <t>ヒヨウ</t>
    </rPh>
    <phoneticPr fontId="3"/>
  </si>
  <si>
    <t>日付</t>
    <rPh sb="0" eb="2">
      <t>ヒヅケ</t>
    </rPh>
    <phoneticPr fontId="3"/>
  </si>
  <si>
    <t>2017/12/11</t>
    <phoneticPr fontId="3"/>
  </si>
  <si>
    <t>X</t>
    <phoneticPr fontId="3"/>
  </si>
  <si>
    <t>カード</t>
    <phoneticPr fontId="3"/>
  </si>
  <si>
    <t>2018/3/24</t>
    <phoneticPr fontId="3"/>
  </si>
  <si>
    <t>片岡氏と本人の2名</t>
    <rPh sb="0" eb="3">
      <t>カタオカシ</t>
    </rPh>
    <rPh sb="4" eb="6">
      <t>ホンニン</t>
    </rPh>
    <rPh sb="8" eb="9">
      <t>メイ</t>
    </rPh>
    <phoneticPr fontId="3"/>
  </si>
  <si>
    <t>日付</t>
    <rPh sb="0" eb="2">
      <t>ヒヅケ</t>
    </rPh>
    <phoneticPr fontId="3"/>
  </si>
  <si>
    <t>古物商申請</t>
    <rPh sb="0" eb="3">
      <t>コブツショウ</t>
    </rPh>
    <rPh sb="3" eb="5">
      <t>シンセイ</t>
    </rPh>
    <phoneticPr fontId="3"/>
  </si>
  <si>
    <t>2018/2/19</t>
    <phoneticPr fontId="3"/>
  </si>
  <si>
    <t>2018/2/17</t>
    <phoneticPr fontId="3"/>
  </si>
  <si>
    <t>2018/2/26</t>
    <phoneticPr fontId="3"/>
  </si>
  <si>
    <t>2018/2/27</t>
    <phoneticPr fontId="3"/>
  </si>
  <si>
    <t>2018/2/23</t>
    <phoneticPr fontId="3"/>
  </si>
  <si>
    <t>2018/3/11</t>
    <phoneticPr fontId="3"/>
  </si>
  <si>
    <t>2018/3/19</t>
    <phoneticPr fontId="3"/>
  </si>
  <si>
    <t>2018/3/15</t>
    <phoneticPr fontId="3"/>
  </si>
  <si>
    <t>2018/4/2</t>
    <phoneticPr fontId="3"/>
  </si>
  <si>
    <t>2018/4/20</t>
    <phoneticPr fontId="3"/>
  </si>
  <si>
    <t>2018/4/12</t>
    <phoneticPr fontId="3"/>
  </si>
  <si>
    <t>2018/4/7</t>
    <phoneticPr fontId="3"/>
  </si>
  <si>
    <t>2018/4/21</t>
    <phoneticPr fontId="3"/>
  </si>
  <si>
    <t>2018/4/6</t>
    <phoneticPr fontId="3"/>
  </si>
  <si>
    <t>2018/4/26</t>
    <phoneticPr fontId="3"/>
  </si>
  <si>
    <t>2018/3/27</t>
    <phoneticPr fontId="3"/>
  </si>
  <si>
    <t>2018/4/28</t>
    <phoneticPr fontId="3"/>
  </si>
  <si>
    <t>2018/4/9</t>
    <phoneticPr fontId="3"/>
  </si>
  <si>
    <t>2018/4/3</t>
    <phoneticPr fontId="3"/>
  </si>
  <si>
    <t>2018-5-11</t>
    <phoneticPr fontId="3"/>
  </si>
  <si>
    <t>2018-5-31</t>
    <phoneticPr fontId="3"/>
  </si>
  <si>
    <t>2018-5-30</t>
    <phoneticPr fontId="3"/>
  </si>
  <si>
    <t>什器修繕材料</t>
    <rPh sb="0" eb="2">
      <t>ジュウキ</t>
    </rPh>
    <rPh sb="2" eb="4">
      <t>シュウゼン</t>
    </rPh>
    <rPh sb="4" eb="6">
      <t>ザイリョウ</t>
    </rPh>
    <phoneticPr fontId="3"/>
  </si>
  <si>
    <t>カード</t>
    <phoneticPr fontId="3"/>
  </si>
  <si>
    <t>2018-5-12</t>
    <phoneticPr fontId="3"/>
  </si>
  <si>
    <t>X</t>
    <phoneticPr fontId="3"/>
  </si>
  <si>
    <t>2018-5-29</t>
    <phoneticPr fontId="3"/>
  </si>
  <si>
    <t>2018-5-26</t>
    <phoneticPr fontId="3"/>
  </si>
  <si>
    <t>2018-5-27</t>
    <phoneticPr fontId="3"/>
  </si>
  <si>
    <t>2018-5-20</t>
    <phoneticPr fontId="3"/>
  </si>
  <si>
    <t>26-1</t>
    <phoneticPr fontId="3"/>
  </si>
  <si>
    <t>販売木材</t>
    <rPh sb="0" eb="2">
      <t>ハンバイ</t>
    </rPh>
    <rPh sb="2" eb="4">
      <t>モクザイ</t>
    </rPh>
    <phoneticPr fontId="3"/>
  </si>
  <si>
    <t>2018-5-10</t>
    <phoneticPr fontId="3"/>
  </si>
  <si>
    <t>2018-5-24</t>
    <phoneticPr fontId="3"/>
  </si>
  <si>
    <t>2018-5-04</t>
    <phoneticPr fontId="3"/>
  </si>
  <si>
    <t>2018-5-15</t>
    <phoneticPr fontId="3"/>
  </si>
  <si>
    <t>店舗改修工具レンタル</t>
    <rPh sb="0" eb="2">
      <t>テンポ</t>
    </rPh>
    <rPh sb="2" eb="4">
      <t>カイシュウ</t>
    </rPh>
    <rPh sb="4" eb="6">
      <t>コウグ</t>
    </rPh>
    <phoneticPr fontId="3"/>
  </si>
  <si>
    <t>ハーミットグリーン　（デザイン用具：工藤氏、永野氏、内田氏、本人の4名）</t>
    <rPh sb="15" eb="17">
      <t>ヨウグ</t>
    </rPh>
    <rPh sb="18" eb="21">
      <t>クドウシ</t>
    </rPh>
    <rPh sb="22" eb="24">
      <t>ナガノ</t>
    </rPh>
    <rPh sb="24" eb="25">
      <t>シ</t>
    </rPh>
    <rPh sb="26" eb="29">
      <t>ウチダシ</t>
    </rPh>
    <rPh sb="30" eb="32">
      <t>ホンニン</t>
    </rPh>
    <rPh sb="34" eb="35">
      <t>メイ</t>
    </rPh>
    <phoneticPr fontId="3"/>
  </si>
  <si>
    <t>2018-5-02</t>
    <phoneticPr fontId="3"/>
  </si>
  <si>
    <t>2018-5-01</t>
    <phoneticPr fontId="3"/>
  </si>
  <si>
    <t>2018-5-17</t>
    <phoneticPr fontId="3"/>
  </si>
  <si>
    <t>2018-5-13</t>
    <phoneticPr fontId="3"/>
  </si>
  <si>
    <t>入金(円）</t>
    <rPh sb="0" eb="2">
      <t>ニュウキン</t>
    </rPh>
    <rPh sb="3" eb="4">
      <t>エン</t>
    </rPh>
    <phoneticPr fontId="3"/>
  </si>
  <si>
    <t>出金（円）</t>
    <rPh sb="0" eb="2">
      <t>シュッキン</t>
    </rPh>
    <rPh sb="3" eb="4">
      <t>エン</t>
    </rPh>
    <phoneticPr fontId="3"/>
  </si>
  <si>
    <t>出金小計</t>
    <rPh sb="0" eb="2">
      <t>シュッキン</t>
    </rPh>
    <rPh sb="2" eb="4">
      <t>ショウケイ</t>
    </rPh>
    <phoneticPr fontId="3"/>
  </si>
  <si>
    <t>残金</t>
    <rPh sb="0" eb="2">
      <t>ザンキン</t>
    </rPh>
    <phoneticPr fontId="3"/>
  </si>
  <si>
    <t>入金小計</t>
    <rPh sb="0" eb="2">
      <t>ニュウキン</t>
    </rPh>
    <rPh sb="2" eb="4">
      <t>ショウケイ</t>
    </rPh>
    <phoneticPr fontId="3"/>
  </si>
  <si>
    <t>（繰り越し）</t>
    <rPh sb="1" eb="2">
      <t>ク</t>
    </rPh>
    <rPh sb="3" eb="4">
      <t>コ</t>
    </rPh>
    <phoneticPr fontId="3"/>
  </si>
  <si>
    <t>クレジット、振込</t>
    <rPh sb="6" eb="8">
      <t>フリコミ</t>
    </rPh>
    <phoneticPr fontId="3"/>
  </si>
  <si>
    <t>4-10支払い</t>
    <rPh sb="4" eb="6">
      <t>シハラ</t>
    </rPh>
    <phoneticPr fontId="3"/>
  </si>
  <si>
    <t>撮影用品</t>
    <rPh sb="0" eb="3">
      <t>サツエイヨウ</t>
    </rPh>
    <rPh sb="3" eb="4">
      <t>ヒン</t>
    </rPh>
    <phoneticPr fontId="3"/>
  </si>
  <si>
    <t>古物商登録</t>
    <rPh sb="0" eb="5">
      <t>コブツショウトウロク</t>
    </rPh>
    <phoneticPr fontId="3"/>
  </si>
  <si>
    <t>撮影用ケーブル代</t>
    <rPh sb="0" eb="3">
      <t>サツエイヨウ</t>
    </rPh>
    <rPh sb="7" eb="8">
      <t>ダイ</t>
    </rPh>
    <phoneticPr fontId="3"/>
  </si>
  <si>
    <t>開業費？</t>
    <rPh sb="0" eb="2">
      <t>カイギョウ</t>
    </rPh>
    <rPh sb="2" eb="3">
      <t>ヒ</t>
    </rPh>
    <phoneticPr fontId="3"/>
  </si>
  <si>
    <t>開業費計</t>
    <rPh sb="0" eb="2">
      <t>カイギョウ</t>
    </rPh>
    <rPh sb="2" eb="3">
      <t>ヒ</t>
    </rPh>
    <rPh sb="3" eb="4">
      <t>ケイ</t>
    </rPh>
    <phoneticPr fontId="3"/>
  </si>
  <si>
    <t>店舗改装費</t>
    <rPh sb="0" eb="2">
      <t>テンポ</t>
    </rPh>
    <rPh sb="2" eb="4">
      <t>カイソウ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</si>
</sst>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38" fontId="0" fillId="0" borderId="0" xfId="1" applyFont="1">
      <alignment vertical="center"/>
    </xf>
    <xf numFmtId="40" fontId="0" fillId="0" borderId="0" xfId="1" applyNumberFormat="1" applyFont="1">
      <alignment vertical="center"/>
    </xf>
    <xf numFmtId="0" fontId="4" fillId="0" borderId="0" xfId="0" applyFont="1">
      <alignment vertical="center"/>
    </xf>
    <xf numFmtId="0" fontId="0" fillId="0" borderId="1" xfId="0" quotePrefix="1" applyBorder="1">
      <alignment vertical="center"/>
    </xf>
    <xf numFmtId="38" fontId="0" fillId="0" borderId="0" xfId="0" applyNumberFormat="1">
      <alignment vertical="center"/>
    </xf>
    <xf numFmtId="55" fontId="0" fillId="0" borderId="0" xfId="0" applyNumberFormat="1">
      <alignment vertical="center"/>
    </xf>
    <xf numFmtId="56" fontId="0" fillId="0" borderId="1" xfId="0" quotePrefix="1" applyNumberFormat="1" applyBorder="1">
      <alignment vertical="center"/>
    </xf>
    <xf numFmtId="0" fontId="4" fillId="0" borderId="1" xfId="0" applyFont="1" applyBorder="1" applyAlignment="1">
      <alignment vertical="center" wrapText="1"/>
    </xf>
    <xf numFmtId="38" fontId="0" fillId="0" borderId="1" xfId="0" applyNumberFormat="1" applyBorder="1">
      <alignment vertical="center"/>
    </xf>
    <xf numFmtId="38" fontId="0" fillId="0" borderId="1" xfId="1" applyNumberFormat="1" applyFont="1" applyBorder="1">
      <alignment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30;&#29983;&#36027;&#29992;_1&#22238;&#30446;&#20986;&#24373;&#65288;1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30;&#29983;&#36027;&#29992;_2&#22238;&#30446;&#20986;&#24373;&#65288;2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張のみ"/>
      <sheetName val="買付け品"/>
      <sheetName val="オリジナル"/>
    </sheetNames>
    <sheetDataSet>
      <sheetData sheetId="0">
        <row r="19">
          <cell r="J19">
            <v>271275.21172392374</v>
          </cell>
        </row>
        <row r="20">
          <cell r="J20">
            <v>315624.15742691432</v>
          </cell>
        </row>
        <row r="29">
          <cell r="D29">
            <v>922097.19335912901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まとめ"/>
      <sheetName val="(1)VlistBrocante"/>
      <sheetName val="(2)Oldwood"/>
      <sheetName val="(3)Blooklyn"/>
      <sheetName val="(4)Delft and so on"/>
      <sheetName val="その他（オ）"/>
      <sheetName val="ER（€）"/>
      <sheetName val="(5)England"/>
      <sheetName val="その他（イ）"/>
      <sheetName val="E R (￡)"/>
    </sheetNames>
    <sheetDataSet>
      <sheetData sheetId="0">
        <row r="39">
          <cell r="J39">
            <v>1824007.2992275176</v>
          </cell>
        </row>
        <row r="40">
          <cell r="J40">
            <v>374216.58650342521</v>
          </cell>
        </row>
        <row r="41">
          <cell r="J41">
            <v>919877.97041247645</v>
          </cell>
        </row>
        <row r="50">
          <cell r="D50">
            <v>3828791.8561434192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6344F-34E5-4F82-869B-286B7A2E4D58}">
  <dimension ref="B2:P15"/>
  <sheetViews>
    <sheetView workbookViewId="0">
      <selection activeCell="C11" sqref="C11"/>
    </sheetView>
  </sheetViews>
  <sheetFormatPr defaultRowHeight="18" x14ac:dyDescent="0.55000000000000004"/>
  <cols>
    <col min="2" max="2" width="13.4140625" bestFit="1" customWidth="1"/>
    <col min="3" max="3" width="10.58203125" customWidth="1"/>
    <col min="7" max="7" width="10.1640625" bestFit="1" customWidth="1"/>
    <col min="9" max="9" width="9.1640625" style="9" bestFit="1" customWidth="1"/>
    <col min="10" max="10" width="9.25" bestFit="1" customWidth="1"/>
    <col min="11" max="11" width="9.33203125" bestFit="1" customWidth="1"/>
    <col min="12" max="12" width="9.25" bestFit="1" customWidth="1"/>
    <col min="14" max="14" width="9.1640625" bestFit="1" customWidth="1"/>
    <col min="15" max="15" width="8.75" bestFit="1" customWidth="1"/>
    <col min="16" max="16" width="10.1640625" bestFit="1" customWidth="1"/>
  </cols>
  <sheetData>
    <row r="2" spans="2:16" x14ac:dyDescent="0.55000000000000004">
      <c r="B2" t="s">
        <v>117</v>
      </c>
      <c r="C2" t="s">
        <v>118</v>
      </c>
      <c r="D2" t="s">
        <v>140</v>
      </c>
      <c r="E2" t="s">
        <v>141</v>
      </c>
      <c r="F2" t="s">
        <v>142</v>
      </c>
      <c r="I2" s="9" t="s">
        <v>188</v>
      </c>
      <c r="J2" t="s">
        <v>156</v>
      </c>
      <c r="K2" t="s">
        <v>189</v>
      </c>
      <c r="L2" t="s">
        <v>190</v>
      </c>
      <c r="M2" t="s">
        <v>150</v>
      </c>
      <c r="N2" t="s">
        <v>191</v>
      </c>
      <c r="O2" t="s">
        <v>192</v>
      </c>
    </row>
    <row r="3" spans="2:16" x14ac:dyDescent="0.55000000000000004">
      <c r="B3" s="14">
        <v>43070</v>
      </c>
      <c r="C3" s="13">
        <f>'12月'!F15</f>
        <v>29200</v>
      </c>
      <c r="I3" s="9">
        <f>C3</f>
        <v>29200</v>
      </c>
    </row>
    <row r="4" spans="2:16" x14ac:dyDescent="0.55000000000000004">
      <c r="B4" t="s">
        <v>137</v>
      </c>
      <c r="C4" s="13">
        <f>'1月'!F16</f>
        <v>0</v>
      </c>
      <c r="D4" s="9">
        <v>86400</v>
      </c>
      <c r="E4" s="9"/>
      <c r="F4" s="9"/>
      <c r="I4" s="9">
        <f t="shared" ref="I4:I9" si="0">C4</f>
        <v>0</v>
      </c>
    </row>
    <row r="5" spans="2:16" x14ac:dyDescent="0.55000000000000004">
      <c r="B5" t="s">
        <v>138</v>
      </c>
      <c r="C5" s="13">
        <f>[1]出張のみ!$D$29</f>
        <v>922097.19335912901</v>
      </c>
      <c r="D5" s="9"/>
      <c r="E5" s="9"/>
      <c r="F5" s="9"/>
      <c r="K5" s="13">
        <f>[1]出張のみ!$J$19</f>
        <v>271275.21172392374</v>
      </c>
      <c r="L5" s="13">
        <f>[1]出張のみ!$J$20</f>
        <v>315624.15742691432</v>
      </c>
      <c r="N5" s="13">
        <f>C5-K5-L5</f>
        <v>335197.8242082909</v>
      </c>
    </row>
    <row r="6" spans="2:16" x14ac:dyDescent="0.55000000000000004">
      <c r="B6" t="s">
        <v>119</v>
      </c>
      <c r="C6" s="13">
        <f>'2月'!F16</f>
        <v>23832</v>
      </c>
      <c r="D6" s="9">
        <v>86400</v>
      </c>
      <c r="E6" s="9"/>
      <c r="F6" s="9"/>
      <c r="I6" s="9">
        <f t="shared" si="0"/>
        <v>23832</v>
      </c>
    </row>
    <row r="7" spans="2:16" x14ac:dyDescent="0.55000000000000004">
      <c r="B7" t="s">
        <v>139</v>
      </c>
      <c r="C7" s="13">
        <f>[2]まとめ!$D$50</f>
        <v>3828791.8561434192</v>
      </c>
      <c r="D7" s="9"/>
      <c r="E7" s="9"/>
      <c r="F7" s="9"/>
      <c r="J7" s="13">
        <f>[2]まとめ!$J$40</f>
        <v>374216.58650342521</v>
      </c>
      <c r="K7" s="13">
        <f>[2]まとめ!$J$39</f>
        <v>1824007.2992275176</v>
      </c>
      <c r="L7" s="13">
        <f>[2]まとめ!$J$41</f>
        <v>919877.97041247645</v>
      </c>
      <c r="N7" s="13">
        <f>C7-K7-L7-J7</f>
        <v>710690</v>
      </c>
    </row>
    <row r="8" spans="2:16" x14ac:dyDescent="0.55000000000000004">
      <c r="B8" t="s">
        <v>120</v>
      </c>
      <c r="C8" s="13">
        <f>'3月'!F17</f>
        <v>37966</v>
      </c>
      <c r="D8" s="9">
        <v>172000</v>
      </c>
      <c r="E8" s="9">
        <v>20000</v>
      </c>
      <c r="F8" s="9"/>
      <c r="I8" s="9">
        <f t="shared" si="0"/>
        <v>37966</v>
      </c>
    </row>
    <row r="9" spans="2:16" x14ac:dyDescent="0.55000000000000004">
      <c r="B9" t="s">
        <v>121</v>
      </c>
      <c r="C9" s="13">
        <f>'4月'!F23</f>
        <v>86821</v>
      </c>
      <c r="D9" s="9">
        <v>172000</v>
      </c>
      <c r="E9" s="9">
        <v>20000</v>
      </c>
      <c r="F9" s="9"/>
      <c r="I9" s="9">
        <f t="shared" si="0"/>
        <v>86821</v>
      </c>
    </row>
    <row r="10" spans="2:16" x14ac:dyDescent="0.55000000000000004">
      <c r="B10" t="s">
        <v>122</v>
      </c>
      <c r="C10" s="13">
        <f>'5月'!F44</f>
        <v>538320</v>
      </c>
      <c r="D10" s="9">
        <v>172000</v>
      </c>
      <c r="E10" s="9">
        <v>20000</v>
      </c>
      <c r="F10" s="9">
        <v>13000</v>
      </c>
      <c r="I10" s="9">
        <f>C10-J10</f>
        <v>92873</v>
      </c>
      <c r="J10" s="13">
        <f>'5月'!O44</f>
        <v>445447</v>
      </c>
    </row>
    <row r="11" spans="2:16" x14ac:dyDescent="0.55000000000000004">
      <c r="B11" t="s">
        <v>123</v>
      </c>
      <c r="C11" s="13">
        <f>'6月'!D43</f>
        <v>207002</v>
      </c>
      <c r="D11" s="9">
        <v>172000</v>
      </c>
      <c r="E11" s="9">
        <v>20000</v>
      </c>
      <c r="F11" s="9">
        <v>13000</v>
      </c>
      <c r="I11" s="9">
        <f>C11</f>
        <v>207002</v>
      </c>
    </row>
    <row r="12" spans="2:16" x14ac:dyDescent="0.55000000000000004">
      <c r="D12" s="9"/>
      <c r="E12" s="9"/>
      <c r="F12" s="9"/>
      <c r="P12" t="s">
        <v>221</v>
      </c>
    </row>
    <row r="13" spans="2:16" x14ac:dyDescent="0.55000000000000004">
      <c r="B13" t="s">
        <v>124</v>
      </c>
      <c r="C13" s="13">
        <f>SUM(C3:C11)</f>
        <v>5674030.0495025478</v>
      </c>
      <c r="D13" s="13">
        <f>SUM(D6:D11)</f>
        <v>774400</v>
      </c>
      <c r="E13" s="13">
        <f>SUM(E6:E11)</f>
        <v>80000</v>
      </c>
      <c r="F13" s="13">
        <f>SUM(F6:F11)</f>
        <v>26000</v>
      </c>
      <c r="G13" s="13">
        <f>SUM(C13:F13)</f>
        <v>6554430.0495025478</v>
      </c>
      <c r="I13" s="9">
        <f>SUM(I3:I12)</f>
        <v>477694</v>
      </c>
      <c r="J13" s="9">
        <f>SUM(J3:J12)</f>
        <v>819663.58650342515</v>
      </c>
      <c r="K13" s="9">
        <f>SUM(K3:K12)</f>
        <v>2095282.5109514412</v>
      </c>
      <c r="L13" s="9">
        <f>SUM(L3:L12)</f>
        <v>1235502.1278393907</v>
      </c>
      <c r="M13" s="9"/>
      <c r="N13" s="9">
        <f>SUM(N3:N12)</f>
        <v>1045887.8242082909</v>
      </c>
      <c r="O13" s="9"/>
      <c r="P13" s="9">
        <f>SUM(I13:O13)</f>
        <v>5674030.0495025478</v>
      </c>
    </row>
    <row r="14" spans="2:16" x14ac:dyDescent="0.55000000000000004">
      <c r="E14" t="s">
        <v>220</v>
      </c>
      <c r="I14" s="9" t="s">
        <v>222</v>
      </c>
      <c r="J14" t="s">
        <v>223</v>
      </c>
      <c r="K14" t="s">
        <v>224</v>
      </c>
      <c r="N14" t="s">
        <v>225</v>
      </c>
    </row>
    <row r="15" spans="2:16" x14ac:dyDescent="0.55000000000000004">
      <c r="I15" s="9">
        <v>500000</v>
      </c>
      <c r="J15" s="9">
        <v>500000</v>
      </c>
      <c r="K15" s="9">
        <v>100000</v>
      </c>
      <c r="L15" s="9">
        <v>60000</v>
      </c>
      <c r="M15" s="9"/>
      <c r="N15" s="9">
        <v>1040000</v>
      </c>
      <c r="P15" s="9">
        <f>SUM(I15:O15)</f>
        <v>2200000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4EB8-82D7-4B2C-9C2F-F90D96B915F0}">
  <dimension ref="B2:K49"/>
  <sheetViews>
    <sheetView workbookViewId="0">
      <selection activeCell="B4" sqref="B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9.25" bestFit="1" customWidth="1"/>
    <col min="4" max="4" width="16.08203125" style="9" customWidth="1"/>
    <col min="5" max="5" width="8.6640625" style="9"/>
    <col min="6" max="6" width="16.08203125" style="10" customWidth="1"/>
    <col min="7" max="7" width="23" style="11" bestFit="1" customWidth="1"/>
    <col min="8" max="8" width="5.4140625" customWidth="1"/>
  </cols>
  <sheetData>
    <row r="2" spans="2:11" x14ac:dyDescent="0.55000000000000004">
      <c r="B2" s="1" t="s">
        <v>0</v>
      </c>
      <c r="C2" s="1" t="s">
        <v>1</v>
      </c>
      <c r="D2" s="2" t="s">
        <v>2</v>
      </c>
      <c r="E2" s="2" t="s">
        <v>3</v>
      </c>
      <c r="F2" s="3" t="s">
        <v>2</v>
      </c>
      <c r="G2" s="4" t="s">
        <v>4</v>
      </c>
    </row>
    <row r="3" spans="2:11" x14ac:dyDescent="0.55000000000000004">
      <c r="B3" s="12" t="s">
        <v>87</v>
      </c>
      <c r="C3" s="1" t="s">
        <v>195</v>
      </c>
      <c r="D3" s="2">
        <v>8813</v>
      </c>
      <c r="E3" s="2"/>
      <c r="F3" s="3"/>
      <c r="G3" s="4" t="s">
        <v>196</v>
      </c>
    </row>
    <row r="4" spans="2:11" x14ac:dyDescent="0.55000000000000004">
      <c r="B4" s="12" t="s">
        <v>88</v>
      </c>
      <c r="C4" s="1" t="s">
        <v>195</v>
      </c>
      <c r="D4" s="2">
        <v>4041</v>
      </c>
      <c r="E4" s="2"/>
      <c r="F4" s="3"/>
      <c r="G4" s="4" t="s">
        <v>196</v>
      </c>
    </row>
    <row r="5" spans="2:11" x14ac:dyDescent="0.55000000000000004">
      <c r="B5" s="12" t="s">
        <v>89</v>
      </c>
      <c r="C5" s="1" t="s">
        <v>195</v>
      </c>
      <c r="D5" s="2">
        <v>3070</v>
      </c>
      <c r="E5" s="2"/>
      <c r="F5" s="3"/>
      <c r="G5" s="4"/>
    </row>
    <row r="6" spans="2:11" x14ac:dyDescent="0.55000000000000004">
      <c r="B6" s="12" t="s">
        <v>90</v>
      </c>
      <c r="C6" s="1" t="s">
        <v>198</v>
      </c>
      <c r="D6" s="2">
        <v>1044</v>
      </c>
      <c r="E6" s="2"/>
      <c r="F6" s="3"/>
      <c r="G6" s="4" t="s">
        <v>197</v>
      </c>
    </row>
    <row r="7" spans="2:11" x14ac:dyDescent="0.55000000000000004">
      <c r="B7" s="12" t="s">
        <v>91</v>
      </c>
      <c r="C7" s="1" t="s">
        <v>198</v>
      </c>
      <c r="D7" s="2">
        <v>20880</v>
      </c>
      <c r="E7" s="2"/>
      <c r="F7" s="3"/>
      <c r="G7" s="4" t="s">
        <v>197</v>
      </c>
    </row>
    <row r="8" spans="2:11" x14ac:dyDescent="0.55000000000000004">
      <c r="B8" s="12" t="s">
        <v>92</v>
      </c>
      <c r="C8" s="1" t="s">
        <v>199</v>
      </c>
      <c r="D8" s="2">
        <v>2420</v>
      </c>
      <c r="E8" s="2"/>
      <c r="F8" s="3"/>
      <c r="G8" s="4"/>
    </row>
    <row r="9" spans="2:11" x14ac:dyDescent="0.55000000000000004">
      <c r="B9" s="12" t="s">
        <v>93</v>
      </c>
      <c r="C9" s="1" t="s">
        <v>195</v>
      </c>
      <c r="D9" s="2">
        <v>656</v>
      </c>
      <c r="E9" s="2"/>
      <c r="F9" s="3"/>
      <c r="G9" s="4" t="s">
        <v>196</v>
      </c>
    </row>
    <row r="10" spans="2:11" x14ac:dyDescent="0.55000000000000004">
      <c r="B10" s="12" t="s">
        <v>94</v>
      </c>
      <c r="C10" s="1" t="s">
        <v>200</v>
      </c>
      <c r="D10" s="2">
        <v>2500</v>
      </c>
      <c r="E10" s="2"/>
      <c r="F10" s="3"/>
      <c r="G10" s="4" t="s">
        <v>201</v>
      </c>
    </row>
    <row r="11" spans="2:11" x14ac:dyDescent="0.55000000000000004">
      <c r="B11" s="12" t="s">
        <v>95</v>
      </c>
      <c r="C11" s="1" t="s">
        <v>202</v>
      </c>
      <c r="D11" s="2">
        <v>6470</v>
      </c>
      <c r="E11" s="2"/>
      <c r="F11" s="3"/>
      <c r="G11" s="4" t="s">
        <v>197</v>
      </c>
    </row>
    <row r="12" spans="2:11" x14ac:dyDescent="0.55000000000000004">
      <c r="B12" s="12" t="s">
        <v>96</v>
      </c>
      <c r="C12" s="1" t="s">
        <v>203</v>
      </c>
      <c r="D12" s="2">
        <v>6766</v>
      </c>
      <c r="E12" s="2"/>
      <c r="F12" s="3"/>
      <c r="G12" s="4" t="s">
        <v>204</v>
      </c>
    </row>
    <row r="13" spans="2:11" x14ac:dyDescent="0.55000000000000004">
      <c r="B13" s="12" t="s">
        <v>97</v>
      </c>
      <c r="C13" s="1" t="s">
        <v>205</v>
      </c>
      <c r="D13" s="2">
        <v>5180</v>
      </c>
      <c r="E13" s="2"/>
      <c r="F13" s="3"/>
      <c r="G13" s="4" t="s">
        <v>197</v>
      </c>
    </row>
    <row r="14" spans="2:11" x14ac:dyDescent="0.55000000000000004">
      <c r="B14" s="12" t="s">
        <v>98</v>
      </c>
      <c r="C14" s="1" t="s">
        <v>195</v>
      </c>
      <c r="D14" s="2">
        <v>297</v>
      </c>
      <c r="E14" s="2"/>
      <c r="F14" s="3"/>
      <c r="G14" s="5"/>
    </row>
    <row r="15" spans="2:11" x14ac:dyDescent="0.55000000000000004">
      <c r="B15" s="12" t="s">
        <v>99</v>
      </c>
      <c r="C15" s="1" t="s">
        <v>202</v>
      </c>
      <c r="D15" s="2">
        <v>1050</v>
      </c>
      <c r="E15" s="2"/>
      <c r="F15" s="3"/>
      <c r="G15" s="4" t="s">
        <v>197</v>
      </c>
    </row>
    <row r="16" spans="2:11" x14ac:dyDescent="0.55000000000000004">
      <c r="B16" s="12" t="s">
        <v>100</v>
      </c>
      <c r="C16" s="1" t="s">
        <v>202</v>
      </c>
      <c r="D16" s="2">
        <v>2398</v>
      </c>
      <c r="E16" s="2"/>
      <c r="F16" s="3"/>
      <c r="G16" s="4" t="s">
        <v>197</v>
      </c>
      <c r="J16" s="6"/>
      <c r="K16" s="7"/>
    </row>
    <row r="17" spans="2:11" x14ac:dyDescent="0.55000000000000004">
      <c r="B17" s="12" t="s">
        <v>101</v>
      </c>
      <c r="C17" s="1" t="s">
        <v>195</v>
      </c>
      <c r="D17" s="2">
        <v>2721</v>
      </c>
      <c r="E17" s="2"/>
      <c r="F17" s="3"/>
      <c r="G17" s="4" t="s">
        <v>196</v>
      </c>
      <c r="K17" s="8"/>
    </row>
    <row r="18" spans="2:11" x14ac:dyDescent="0.55000000000000004">
      <c r="B18" s="12" t="s">
        <v>102</v>
      </c>
      <c r="C18" s="1" t="s">
        <v>206</v>
      </c>
      <c r="D18" s="2">
        <v>7321</v>
      </c>
      <c r="E18" s="2"/>
      <c r="F18" s="3"/>
      <c r="G18" s="4"/>
      <c r="K18" s="7"/>
    </row>
    <row r="19" spans="2:11" x14ac:dyDescent="0.55000000000000004">
      <c r="B19" s="12" t="s">
        <v>103</v>
      </c>
      <c r="C19" s="1" t="s">
        <v>195</v>
      </c>
      <c r="D19" s="2">
        <v>47520</v>
      </c>
      <c r="E19" s="2"/>
      <c r="F19" s="3"/>
      <c r="G19" s="4" t="s">
        <v>207</v>
      </c>
    </row>
    <row r="20" spans="2:11" x14ac:dyDescent="0.55000000000000004">
      <c r="B20" s="12" t="s">
        <v>104</v>
      </c>
      <c r="C20" s="1" t="s">
        <v>208</v>
      </c>
      <c r="D20" s="2">
        <v>10029</v>
      </c>
      <c r="E20" s="2"/>
      <c r="F20" s="3"/>
      <c r="G20" s="4" t="s">
        <v>209</v>
      </c>
    </row>
    <row r="21" spans="2:11" x14ac:dyDescent="0.55000000000000004">
      <c r="B21" s="12" t="s">
        <v>105</v>
      </c>
      <c r="C21" s="1" t="s">
        <v>202</v>
      </c>
      <c r="D21" s="2">
        <v>2004</v>
      </c>
      <c r="E21" s="2"/>
      <c r="F21" s="3"/>
      <c r="G21" s="4" t="s">
        <v>210</v>
      </c>
    </row>
    <row r="22" spans="2:11" x14ac:dyDescent="0.55000000000000004">
      <c r="B22" s="12" t="s">
        <v>106</v>
      </c>
      <c r="C22" s="1" t="s">
        <v>211</v>
      </c>
      <c r="D22" s="2">
        <v>14040</v>
      </c>
      <c r="E22" s="2"/>
      <c r="F22" s="3"/>
      <c r="G22" s="5" t="s">
        <v>212</v>
      </c>
      <c r="K22" s="7"/>
    </row>
    <row r="23" spans="2:11" x14ac:dyDescent="0.55000000000000004">
      <c r="B23" s="12" t="s">
        <v>107</v>
      </c>
      <c r="C23" s="1" t="s">
        <v>195</v>
      </c>
      <c r="D23" s="2">
        <v>2032</v>
      </c>
      <c r="E23" s="2"/>
      <c r="F23" s="3"/>
      <c r="G23" s="4" t="s">
        <v>196</v>
      </c>
      <c r="K23" s="7"/>
    </row>
    <row r="24" spans="2:11" x14ac:dyDescent="0.55000000000000004">
      <c r="B24" s="12" t="s">
        <v>108</v>
      </c>
      <c r="C24" s="1" t="s">
        <v>195</v>
      </c>
      <c r="D24" s="2">
        <v>8038</v>
      </c>
      <c r="E24" s="2"/>
      <c r="F24" s="3"/>
      <c r="G24" s="4" t="s">
        <v>213</v>
      </c>
      <c r="K24" s="7"/>
    </row>
    <row r="25" spans="2:11" x14ac:dyDescent="0.55000000000000004">
      <c r="B25" s="12" t="s">
        <v>109</v>
      </c>
      <c r="C25" s="1" t="s">
        <v>211</v>
      </c>
      <c r="D25" s="2">
        <v>7538</v>
      </c>
      <c r="E25" s="2"/>
      <c r="F25" s="3"/>
      <c r="G25" s="4" t="s">
        <v>214</v>
      </c>
      <c r="K25" s="7"/>
    </row>
    <row r="26" spans="2:11" x14ac:dyDescent="0.55000000000000004">
      <c r="B26" s="12" t="s">
        <v>110</v>
      </c>
      <c r="C26" s="1" t="s">
        <v>215</v>
      </c>
      <c r="D26" s="2">
        <v>35424</v>
      </c>
      <c r="E26" s="2"/>
      <c r="F26" s="3"/>
      <c r="G26" s="4" t="s">
        <v>216</v>
      </c>
      <c r="K26" s="7"/>
    </row>
    <row r="27" spans="2:11" x14ac:dyDescent="0.55000000000000004">
      <c r="B27" s="12" t="s">
        <v>111</v>
      </c>
      <c r="C27" s="1" t="s">
        <v>202</v>
      </c>
      <c r="D27" s="2">
        <v>216</v>
      </c>
      <c r="E27" s="2"/>
      <c r="F27" s="3"/>
      <c r="G27" s="5" t="s">
        <v>197</v>
      </c>
      <c r="K27" s="7"/>
    </row>
    <row r="28" spans="2:11" x14ac:dyDescent="0.55000000000000004">
      <c r="B28" s="12" t="s">
        <v>112</v>
      </c>
      <c r="C28" s="1" t="s">
        <v>217</v>
      </c>
      <c r="D28" s="2">
        <v>2329</v>
      </c>
      <c r="E28" s="2"/>
      <c r="F28" s="3"/>
      <c r="G28" s="5" t="s">
        <v>218</v>
      </c>
      <c r="K28" s="7"/>
    </row>
    <row r="29" spans="2:11" x14ac:dyDescent="0.55000000000000004">
      <c r="B29" s="12" t="s">
        <v>113</v>
      </c>
      <c r="C29" s="1" t="s">
        <v>217</v>
      </c>
      <c r="D29" s="2">
        <v>2205</v>
      </c>
      <c r="E29" s="2"/>
      <c r="F29" s="3"/>
      <c r="G29" s="5" t="s">
        <v>219</v>
      </c>
      <c r="K29" s="7"/>
    </row>
    <row r="30" spans="2:11" x14ac:dyDescent="0.55000000000000004">
      <c r="B30" s="12" t="s">
        <v>114</v>
      </c>
      <c r="C30" s="1"/>
      <c r="D30" s="2"/>
      <c r="E30" s="2"/>
      <c r="F30" s="3"/>
      <c r="G30" s="4"/>
    </row>
    <row r="31" spans="2:11" x14ac:dyDescent="0.55000000000000004">
      <c r="B31" s="12" t="s">
        <v>115</v>
      </c>
      <c r="C31" s="1"/>
      <c r="D31" s="2"/>
      <c r="E31" s="2"/>
      <c r="F31" s="3"/>
      <c r="G31" s="4"/>
    </row>
    <row r="32" spans="2:11" x14ac:dyDescent="0.55000000000000004">
      <c r="B32" s="12" t="s">
        <v>116</v>
      </c>
      <c r="C32" s="1"/>
      <c r="D32" s="2"/>
      <c r="E32" s="2"/>
      <c r="F32" s="3"/>
      <c r="G32" s="4"/>
    </row>
    <row r="33" spans="2:7" x14ac:dyDescent="0.55000000000000004">
      <c r="B33" s="1">
        <v>31</v>
      </c>
      <c r="C33" s="1"/>
      <c r="D33" s="2"/>
      <c r="E33" s="2"/>
      <c r="F33" s="3"/>
      <c r="G33" s="4"/>
    </row>
    <row r="34" spans="2:7" x14ac:dyDescent="0.55000000000000004">
      <c r="B34" s="1">
        <v>32</v>
      </c>
      <c r="C34" s="1"/>
      <c r="D34" s="2"/>
      <c r="E34" s="2"/>
      <c r="F34" s="3"/>
      <c r="G34" s="2"/>
    </row>
    <row r="35" spans="2:7" x14ac:dyDescent="0.55000000000000004">
      <c r="B35" s="1">
        <v>33</v>
      </c>
      <c r="C35" s="1"/>
      <c r="D35" s="2"/>
      <c r="E35" s="2"/>
      <c r="F35" s="3"/>
      <c r="G35" s="2"/>
    </row>
    <row r="36" spans="2:7" x14ac:dyDescent="0.55000000000000004">
      <c r="B36" s="1">
        <v>34</v>
      </c>
      <c r="C36" s="1"/>
      <c r="D36" s="2"/>
      <c r="E36" s="2"/>
      <c r="F36" s="3"/>
      <c r="G36" s="2"/>
    </row>
    <row r="37" spans="2:7" x14ac:dyDescent="0.55000000000000004">
      <c r="B37" s="1">
        <v>35</v>
      </c>
      <c r="C37" s="1"/>
      <c r="D37" s="2"/>
      <c r="E37" s="2"/>
      <c r="F37" s="3"/>
      <c r="G37" s="2"/>
    </row>
    <row r="38" spans="2:7" x14ac:dyDescent="0.55000000000000004">
      <c r="B38" s="1">
        <v>36</v>
      </c>
      <c r="C38" s="1"/>
      <c r="D38" s="2"/>
      <c r="E38" s="2"/>
      <c r="F38" s="3"/>
      <c r="G38" s="2"/>
    </row>
    <row r="39" spans="2:7" x14ac:dyDescent="0.55000000000000004">
      <c r="B39" s="1">
        <v>37</v>
      </c>
      <c r="C39" s="1"/>
      <c r="D39" s="2"/>
      <c r="E39" s="2"/>
      <c r="F39" s="3"/>
      <c r="G39" s="2"/>
    </row>
    <row r="40" spans="2:7" x14ac:dyDescent="0.55000000000000004">
      <c r="B40" s="1">
        <v>38</v>
      </c>
      <c r="C40" s="1"/>
      <c r="D40" s="2"/>
      <c r="E40" s="2"/>
      <c r="F40" s="3"/>
      <c r="G40" s="2"/>
    </row>
    <row r="41" spans="2:7" x14ac:dyDescent="0.55000000000000004">
      <c r="B41" s="1">
        <v>39</v>
      </c>
      <c r="C41" s="1"/>
      <c r="D41" s="2"/>
      <c r="E41" s="2"/>
      <c r="F41" s="3"/>
      <c r="G41" s="2"/>
    </row>
    <row r="42" spans="2:7" x14ac:dyDescent="0.55000000000000004">
      <c r="B42" s="1">
        <v>40</v>
      </c>
      <c r="C42" s="1"/>
      <c r="D42" s="2"/>
      <c r="E42" s="2"/>
      <c r="F42" s="3"/>
      <c r="G42" s="2"/>
    </row>
    <row r="43" spans="2:7" x14ac:dyDescent="0.55000000000000004">
      <c r="B43" s="1"/>
      <c r="C43" s="1" t="s">
        <v>5</v>
      </c>
      <c r="D43" s="2">
        <f>SUM(D3:D42)</f>
        <v>207002</v>
      </c>
      <c r="E43" s="2"/>
      <c r="F43" s="3"/>
      <c r="G43" s="4"/>
    </row>
    <row r="47" spans="2:7" x14ac:dyDescent="0.55000000000000004">
      <c r="C47" t="s">
        <v>6</v>
      </c>
      <c r="D47" s="9">
        <v>200000</v>
      </c>
      <c r="E47" s="9" t="s">
        <v>7</v>
      </c>
    </row>
    <row r="48" spans="2:7" x14ac:dyDescent="0.55000000000000004">
      <c r="D48" s="10">
        <v>1191.4100000000001</v>
      </c>
      <c r="E48" s="9" t="s">
        <v>8</v>
      </c>
    </row>
    <row r="49" spans="4:5" x14ac:dyDescent="0.55000000000000004">
      <c r="D49" s="9">
        <f>D47/D48</f>
        <v>167.86832408658648</v>
      </c>
      <c r="E49" s="9" t="s">
        <v>9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3AA3-054F-4D80-8A6A-467D30AB1B09}">
  <dimension ref="A2:Q49"/>
  <sheetViews>
    <sheetView tabSelected="1" topLeftCell="A33" workbookViewId="0">
      <selection activeCell="E44" sqref="E44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0.1640625" customWidth="1"/>
    <col min="4" max="4" width="19.25" bestFit="1" customWidth="1"/>
    <col min="5" max="5" width="16.33203125" customWidth="1"/>
    <col min="6" max="6" width="16.08203125" style="9" customWidth="1"/>
    <col min="7" max="7" width="8.6640625" style="9"/>
    <col min="8" max="8" width="16.08203125" style="10" customWidth="1"/>
    <col min="9" max="9" width="23" style="11" bestFit="1" customWidth="1"/>
    <col min="10" max="14" width="5.4140625" customWidth="1"/>
    <col min="15" max="15" width="9.1640625" bestFit="1" customWidth="1"/>
  </cols>
  <sheetData>
    <row r="2" spans="2:17" x14ac:dyDescent="0.55000000000000004">
      <c r="B2" s="1" t="s">
        <v>0</v>
      </c>
      <c r="C2" s="1"/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J2" t="s">
        <v>257</v>
      </c>
      <c r="N2" t="s">
        <v>194</v>
      </c>
      <c r="O2" t="s">
        <v>193</v>
      </c>
    </row>
    <row r="3" spans="2:17" x14ac:dyDescent="0.55000000000000004">
      <c r="B3" s="1">
        <v>1</v>
      </c>
      <c r="C3" s="12" t="s">
        <v>266</v>
      </c>
      <c r="D3" s="1" t="s">
        <v>10</v>
      </c>
      <c r="E3" s="1"/>
      <c r="F3" s="2">
        <v>999</v>
      </c>
      <c r="G3" s="2"/>
      <c r="H3" s="3"/>
      <c r="I3" s="4" t="s">
        <v>11</v>
      </c>
      <c r="O3">
        <f>IF(N3=1,F3,0)</f>
        <v>0</v>
      </c>
    </row>
    <row r="4" spans="2:17" x14ac:dyDescent="0.55000000000000004">
      <c r="B4" s="1">
        <v>2</v>
      </c>
      <c r="C4" s="12" t="s">
        <v>272</v>
      </c>
      <c r="D4" s="1" t="s">
        <v>12</v>
      </c>
      <c r="E4" s="1"/>
      <c r="F4" s="2">
        <v>7900</v>
      </c>
      <c r="G4" s="2"/>
      <c r="H4" s="3"/>
      <c r="I4" s="4" t="s">
        <v>13</v>
      </c>
      <c r="N4">
        <v>1</v>
      </c>
      <c r="O4">
        <f t="shared" ref="O4:O43" si="0">IF(N4=1,F4,0)</f>
        <v>7900</v>
      </c>
    </row>
    <row r="5" spans="2:17" ht="49.5" x14ac:dyDescent="0.55000000000000004">
      <c r="B5" s="1">
        <v>3</v>
      </c>
      <c r="C5" s="12" t="s">
        <v>273</v>
      </c>
      <c r="D5" s="1" t="s">
        <v>14</v>
      </c>
      <c r="E5" s="1"/>
      <c r="F5" s="2">
        <v>6200</v>
      </c>
      <c r="G5" s="2"/>
      <c r="H5" s="3"/>
      <c r="I5" s="16" t="s">
        <v>271</v>
      </c>
      <c r="O5">
        <f t="shared" si="0"/>
        <v>0</v>
      </c>
    </row>
    <row r="6" spans="2:17" x14ac:dyDescent="0.55000000000000004">
      <c r="B6" s="1">
        <v>4</v>
      </c>
      <c r="C6" s="1"/>
      <c r="D6" s="1" t="s">
        <v>26</v>
      </c>
      <c r="E6" s="1"/>
      <c r="F6" s="2">
        <v>7473</v>
      </c>
      <c r="G6" s="2"/>
      <c r="H6" s="3"/>
      <c r="I6" s="4" t="s">
        <v>15</v>
      </c>
      <c r="N6">
        <v>1</v>
      </c>
      <c r="O6">
        <f t="shared" si="0"/>
        <v>7473</v>
      </c>
    </row>
    <row r="7" spans="2:17" x14ac:dyDescent="0.55000000000000004">
      <c r="B7" s="1">
        <v>5</v>
      </c>
      <c r="C7" s="1"/>
      <c r="D7" s="1"/>
      <c r="E7" s="1"/>
      <c r="F7" s="2"/>
      <c r="G7" s="2"/>
      <c r="H7" s="3"/>
      <c r="I7" s="4"/>
    </row>
    <row r="8" spans="2:17" x14ac:dyDescent="0.55000000000000004">
      <c r="B8" s="1">
        <v>6</v>
      </c>
      <c r="C8" s="12" t="s">
        <v>258</v>
      </c>
      <c r="D8" s="1" t="s">
        <v>16</v>
      </c>
      <c r="E8" s="1"/>
      <c r="F8" s="2">
        <v>2297</v>
      </c>
      <c r="G8" s="2"/>
      <c r="H8" s="3"/>
      <c r="I8" s="4" t="s">
        <v>17</v>
      </c>
      <c r="O8">
        <f t="shared" si="0"/>
        <v>0</v>
      </c>
    </row>
    <row r="9" spans="2:17" x14ac:dyDescent="0.55000000000000004">
      <c r="B9" s="1">
        <v>7</v>
      </c>
      <c r="C9" s="1"/>
      <c r="D9" s="1"/>
      <c r="E9" s="1"/>
      <c r="F9" s="2"/>
      <c r="G9" s="2"/>
      <c r="H9" s="3"/>
      <c r="I9" s="4"/>
    </row>
    <row r="10" spans="2:17" x14ac:dyDescent="0.55000000000000004">
      <c r="B10" s="1">
        <v>8</v>
      </c>
      <c r="C10" s="12" t="s">
        <v>269</v>
      </c>
      <c r="D10" s="1" t="s">
        <v>20</v>
      </c>
      <c r="E10" s="1"/>
      <c r="F10" s="2">
        <v>1641</v>
      </c>
      <c r="G10" s="2"/>
      <c r="H10" s="3"/>
      <c r="I10" s="4" t="s">
        <v>15</v>
      </c>
      <c r="N10">
        <v>1</v>
      </c>
      <c r="O10">
        <f t="shared" si="0"/>
        <v>1641</v>
      </c>
    </row>
    <row r="11" spans="2:17" x14ac:dyDescent="0.55000000000000004">
      <c r="B11" s="1">
        <v>9</v>
      </c>
      <c r="C11" s="12" t="s">
        <v>274</v>
      </c>
      <c r="D11" s="1" t="s">
        <v>21</v>
      </c>
      <c r="E11" s="1"/>
      <c r="F11" s="2">
        <v>650</v>
      </c>
      <c r="G11" s="2"/>
      <c r="H11" s="3"/>
      <c r="I11" s="4" t="s">
        <v>22</v>
      </c>
      <c r="O11">
        <f t="shared" si="0"/>
        <v>0</v>
      </c>
    </row>
    <row r="12" spans="2:17" x14ac:dyDescent="0.55000000000000004">
      <c r="B12" s="1">
        <v>10</v>
      </c>
      <c r="C12" s="12" t="s">
        <v>273</v>
      </c>
      <c r="D12" s="1" t="s">
        <v>23</v>
      </c>
      <c r="E12" s="1"/>
      <c r="F12" s="2">
        <v>1405</v>
      </c>
      <c r="G12" s="2"/>
      <c r="H12" s="3"/>
      <c r="I12" s="4" t="s">
        <v>17</v>
      </c>
      <c r="O12">
        <f t="shared" si="0"/>
        <v>0</v>
      </c>
    </row>
    <row r="13" spans="2:17" x14ac:dyDescent="0.55000000000000004">
      <c r="B13" s="1">
        <v>11</v>
      </c>
      <c r="C13" s="12" t="s">
        <v>253</v>
      </c>
      <c r="D13" s="1" t="s">
        <v>24</v>
      </c>
      <c r="E13" s="1"/>
      <c r="F13" s="2">
        <v>756</v>
      </c>
      <c r="G13" s="2"/>
      <c r="H13" s="3"/>
      <c r="I13" s="4" t="s">
        <v>25</v>
      </c>
      <c r="O13">
        <f t="shared" si="0"/>
        <v>0</v>
      </c>
    </row>
    <row r="14" spans="2:17" x14ac:dyDescent="0.55000000000000004">
      <c r="B14" s="1">
        <v>12</v>
      </c>
      <c r="C14" s="12" t="s">
        <v>258</v>
      </c>
      <c r="D14" s="1" t="s">
        <v>26</v>
      </c>
      <c r="E14" s="1"/>
      <c r="F14" s="2"/>
      <c r="G14" s="2"/>
      <c r="H14" s="2">
        <v>45681</v>
      </c>
      <c r="I14" s="5" t="s">
        <v>15</v>
      </c>
      <c r="J14">
        <v>1</v>
      </c>
      <c r="N14">
        <v>1</v>
      </c>
      <c r="O14">
        <f t="shared" si="0"/>
        <v>0</v>
      </c>
    </row>
    <row r="15" spans="2:17" x14ac:dyDescent="0.55000000000000004">
      <c r="B15" s="1">
        <v>13</v>
      </c>
      <c r="C15" s="12" t="s">
        <v>254</v>
      </c>
      <c r="D15" s="1" t="s">
        <v>85</v>
      </c>
      <c r="E15" s="1"/>
      <c r="F15" s="2">
        <v>1382</v>
      </c>
      <c r="G15" s="2"/>
      <c r="H15" s="3"/>
      <c r="I15" s="4" t="s">
        <v>80</v>
      </c>
      <c r="O15">
        <f t="shared" si="0"/>
        <v>0</v>
      </c>
    </row>
    <row r="16" spans="2:17" x14ac:dyDescent="0.55000000000000004">
      <c r="B16" s="1">
        <v>14</v>
      </c>
      <c r="C16" s="12" t="s">
        <v>274</v>
      </c>
      <c r="D16" s="1" t="s">
        <v>26</v>
      </c>
      <c r="E16" s="1"/>
      <c r="F16" s="2"/>
      <c r="G16" s="2"/>
      <c r="H16" s="2">
        <v>4732</v>
      </c>
      <c r="I16" s="4" t="s">
        <v>15</v>
      </c>
      <c r="J16">
        <v>1</v>
      </c>
      <c r="N16">
        <v>1</v>
      </c>
      <c r="O16">
        <f t="shared" si="0"/>
        <v>0</v>
      </c>
      <c r="P16" s="6"/>
      <c r="Q16" s="7"/>
    </row>
    <row r="17" spans="2:17" x14ac:dyDescent="0.55000000000000004">
      <c r="B17" s="1">
        <v>15</v>
      </c>
      <c r="C17" s="12" t="s">
        <v>258</v>
      </c>
      <c r="D17" s="1" t="s">
        <v>26</v>
      </c>
      <c r="E17" s="1"/>
      <c r="F17" s="2">
        <v>65492</v>
      </c>
      <c r="G17" s="2"/>
      <c r="H17" s="3"/>
      <c r="I17" s="4" t="s">
        <v>15</v>
      </c>
      <c r="N17">
        <v>1</v>
      </c>
      <c r="O17">
        <f t="shared" si="0"/>
        <v>65492</v>
      </c>
      <c r="Q17" s="8"/>
    </row>
    <row r="18" spans="2:17" x14ac:dyDescent="0.55000000000000004">
      <c r="B18" s="1">
        <v>16</v>
      </c>
      <c r="C18" s="12" t="s">
        <v>275</v>
      </c>
      <c r="D18" s="1" t="s">
        <v>26</v>
      </c>
      <c r="E18" s="1"/>
      <c r="F18" s="2">
        <v>5788</v>
      </c>
      <c r="G18" s="2"/>
      <c r="H18" s="3"/>
      <c r="I18" s="4" t="s">
        <v>15</v>
      </c>
      <c r="N18">
        <v>1</v>
      </c>
      <c r="O18">
        <f t="shared" si="0"/>
        <v>5788</v>
      </c>
      <c r="Q18" s="7"/>
    </row>
    <row r="19" spans="2:17" x14ac:dyDescent="0.55000000000000004">
      <c r="B19" s="1">
        <v>17</v>
      </c>
      <c r="C19" s="1"/>
      <c r="D19" s="1" t="s">
        <v>10</v>
      </c>
      <c r="E19" s="1"/>
      <c r="F19" s="2">
        <v>2028</v>
      </c>
      <c r="G19" s="2"/>
      <c r="H19" s="3"/>
      <c r="I19" s="4" t="s">
        <v>86</v>
      </c>
      <c r="O19">
        <f t="shared" si="0"/>
        <v>0</v>
      </c>
    </row>
    <row r="20" spans="2:17" x14ac:dyDescent="0.55000000000000004">
      <c r="B20" s="1">
        <v>18</v>
      </c>
      <c r="C20" s="12" t="s">
        <v>253</v>
      </c>
      <c r="D20" s="1" t="s">
        <v>26</v>
      </c>
      <c r="E20" s="1"/>
      <c r="F20" s="2">
        <v>486</v>
      </c>
      <c r="G20" s="2"/>
      <c r="H20" s="3"/>
      <c r="I20" s="4" t="s">
        <v>15</v>
      </c>
      <c r="N20">
        <v>1</v>
      </c>
      <c r="O20">
        <f t="shared" si="0"/>
        <v>486</v>
      </c>
    </row>
    <row r="21" spans="2:17" x14ac:dyDescent="0.55000000000000004">
      <c r="B21" s="1">
        <v>19</v>
      </c>
      <c r="C21" s="1"/>
      <c r="D21" s="1" t="s">
        <v>289</v>
      </c>
      <c r="E21" s="1"/>
      <c r="F21" s="2"/>
      <c r="G21" s="2"/>
      <c r="H21" s="2">
        <v>2700000</v>
      </c>
      <c r="I21" s="4" t="s">
        <v>125</v>
      </c>
      <c r="N21">
        <v>1</v>
      </c>
      <c r="O21">
        <f t="shared" si="0"/>
        <v>0</v>
      </c>
    </row>
    <row r="22" spans="2:17" x14ac:dyDescent="0.55000000000000004">
      <c r="B22" s="1">
        <v>20</v>
      </c>
      <c r="C22" s="12" t="s">
        <v>268</v>
      </c>
      <c r="D22" s="1" t="s">
        <v>171</v>
      </c>
      <c r="E22" s="1"/>
      <c r="F22" s="2">
        <v>1000</v>
      </c>
      <c r="G22" s="2"/>
      <c r="H22" s="3"/>
      <c r="I22" s="5" t="s">
        <v>172</v>
      </c>
      <c r="O22">
        <f t="shared" si="0"/>
        <v>0</v>
      </c>
      <c r="Q22" s="7"/>
    </row>
    <row r="23" spans="2:17" x14ac:dyDescent="0.55000000000000004">
      <c r="B23" s="1">
        <v>21</v>
      </c>
      <c r="C23" s="12" t="s">
        <v>258</v>
      </c>
      <c r="D23" s="1" t="s">
        <v>173</v>
      </c>
      <c r="E23" s="1"/>
      <c r="F23" s="2">
        <v>64268</v>
      </c>
      <c r="G23" s="2"/>
      <c r="H23" s="3"/>
      <c r="I23" s="4" t="s">
        <v>15</v>
      </c>
      <c r="N23">
        <v>1</v>
      </c>
      <c r="O23">
        <f t="shared" si="0"/>
        <v>64268</v>
      </c>
      <c r="Q23" s="7"/>
    </row>
    <row r="24" spans="2:17" x14ac:dyDescent="0.55000000000000004">
      <c r="B24" s="1">
        <v>22</v>
      </c>
      <c r="C24" s="12" t="s">
        <v>269</v>
      </c>
      <c r="D24" s="1" t="s">
        <v>270</v>
      </c>
      <c r="E24" s="1"/>
      <c r="F24" s="2">
        <v>648</v>
      </c>
      <c r="G24" s="2"/>
      <c r="H24" s="3"/>
      <c r="I24" s="4" t="s">
        <v>15</v>
      </c>
      <c r="N24">
        <v>1</v>
      </c>
      <c r="O24">
        <f t="shared" si="0"/>
        <v>648</v>
      </c>
      <c r="Q24" s="7"/>
    </row>
    <row r="25" spans="2:17" x14ac:dyDescent="0.55000000000000004">
      <c r="B25" s="1">
        <v>23</v>
      </c>
      <c r="C25" s="12" t="s">
        <v>258</v>
      </c>
      <c r="D25" s="1" t="s">
        <v>173</v>
      </c>
      <c r="E25" s="1"/>
      <c r="F25" s="2">
        <v>10843</v>
      </c>
      <c r="G25" s="2"/>
      <c r="H25" s="3"/>
      <c r="I25" s="4" t="s">
        <v>15</v>
      </c>
      <c r="N25">
        <v>1</v>
      </c>
      <c r="O25">
        <f t="shared" si="0"/>
        <v>10843</v>
      </c>
      <c r="Q25" s="7"/>
    </row>
    <row r="26" spans="2:17" x14ac:dyDescent="0.55000000000000004">
      <c r="B26" s="1">
        <v>24</v>
      </c>
      <c r="C26" s="12" t="s">
        <v>267</v>
      </c>
      <c r="D26" s="1" t="s">
        <v>174</v>
      </c>
      <c r="E26" s="1"/>
      <c r="F26" s="2">
        <v>902</v>
      </c>
      <c r="G26" s="2"/>
      <c r="H26" s="3"/>
      <c r="I26" s="4" t="s">
        <v>25</v>
      </c>
      <c r="O26">
        <f t="shared" si="0"/>
        <v>0</v>
      </c>
      <c r="Q26" s="7"/>
    </row>
    <row r="27" spans="2:17" x14ac:dyDescent="0.55000000000000004">
      <c r="B27" s="1">
        <v>25</v>
      </c>
      <c r="C27" s="1"/>
      <c r="D27" s="1" t="s">
        <v>175</v>
      </c>
      <c r="E27" s="1"/>
      <c r="F27" s="2">
        <v>3323</v>
      </c>
      <c r="G27" s="2"/>
      <c r="H27" s="3"/>
      <c r="I27" s="5" t="s">
        <v>176</v>
      </c>
      <c r="O27">
        <f t="shared" si="0"/>
        <v>0</v>
      </c>
      <c r="Q27" s="7"/>
    </row>
    <row r="28" spans="2:17" x14ac:dyDescent="0.55000000000000004">
      <c r="B28" s="1">
        <v>26</v>
      </c>
      <c r="C28" s="12" t="s">
        <v>266</v>
      </c>
      <c r="D28" s="1" t="s">
        <v>177</v>
      </c>
      <c r="E28" s="1"/>
      <c r="F28" s="2"/>
      <c r="G28" s="2"/>
      <c r="H28" s="2">
        <v>166560</v>
      </c>
      <c r="I28" s="5" t="s">
        <v>178</v>
      </c>
      <c r="N28">
        <v>1</v>
      </c>
      <c r="O28">
        <f t="shared" si="0"/>
        <v>0</v>
      </c>
      <c r="Q28" s="7"/>
    </row>
    <row r="29" spans="2:17" x14ac:dyDescent="0.55000000000000004">
      <c r="B29" s="12" t="s">
        <v>264</v>
      </c>
      <c r="C29" s="12" t="s">
        <v>266</v>
      </c>
      <c r="D29" s="1" t="s">
        <v>265</v>
      </c>
      <c r="E29" s="1"/>
      <c r="F29" s="2"/>
      <c r="G29" s="2"/>
      <c r="H29" s="2">
        <v>30000</v>
      </c>
      <c r="I29" s="5"/>
      <c r="N29">
        <v>1</v>
      </c>
      <c r="O29">
        <f t="shared" ref="O29" si="1">IF(N29=1,F29,0)</f>
        <v>0</v>
      </c>
      <c r="Q29" s="7"/>
    </row>
    <row r="30" spans="2:17" x14ac:dyDescent="0.55000000000000004">
      <c r="B30" s="1">
        <v>27</v>
      </c>
      <c r="C30" s="12" t="s">
        <v>266</v>
      </c>
      <c r="D30" s="1" t="s">
        <v>179</v>
      </c>
      <c r="E30" s="1"/>
      <c r="F30" s="2">
        <v>44429</v>
      </c>
      <c r="G30" s="2"/>
      <c r="H30" s="3"/>
      <c r="I30" s="5" t="s">
        <v>180</v>
      </c>
      <c r="O30">
        <f t="shared" si="0"/>
        <v>0</v>
      </c>
      <c r="Q30" s="7"/>
    </row>
    <row r="31" spans="2:17" x14ac:dyDescent="0.55000000000000004">
      <c r="B31" s="1">
        <v>28</v>
      </c>
      <c r="C31" s="12" t="s">
        <v>263</v>
      </c>
      <c r="D31" s="1" t="s">
        <v>174</v>
      </c>
      <c r="E31" s="1"/>
      <c r="F31" s="2"/>
      <c r="G31" s="2"/>
      <c r="H31" s="2">
        <v>11628</v>
      </c>
      <c r="I31" s="4" t="s">
        <v>181</v>
      </c>
      <c r="J31">
        <v>1</v>
      </c>
      <c r="O31">
        <f t="shared" si="0"/>
        <v>0</v>
      </c>
    </row>
    <row r="32" spans="2:17" x14ac:dyDescent="0.55000000000000004">
      <c r="B32" s="1">
        <v>29</v>
      </c>
      <c r="C32" s="12" t="s">
        <v>262</v>
      </c>
      <c r="D32" s="1" t="s">
        <v>16</v>
      </c>
      <c r="E32" s="1"/>
      <c r="F32" s="2">
        <v>584</v>
      </c>
      <c r="G32" s="2"/>
      <c r="H32" s="3"/>
      <c r="I32" s="4" t="s">
        <v>15</v>
      </c>
      <c r="O32">
        <f t="shared" si="0"/>
        <v>0</v>
      </c>
    </row>
    <row r="33" spans="1:15" x14ac:dyDescent="0.55000000000000004">
      <c r="B33" s="1">
        <v>30</v>
      </c>
      <c r="C33" s="12" t="s">
        <v>258</v>
      </c>
      <c r="D33" s="1" t="s">
        <v>16</v>
      </c>
      <c r="E33" s="1"/>
      <c r="F33" s="2">
        <v>773</v>
      </c>
      <c r="G33" s="2"/>
      <c r="H33" s="3"/>
      <c r="I33" s="4" t="s">
        <v>15</v>
      </c>
      <c r="O33">
        <f t="shared" si="0"/>
        <v>0</v>
      </c>
    </row>
    <row r="34" spans="1:15" x14ac:dyDescent="0.55000000000000004">
      <c r="A34" t="s">
        <v>259</v>
      </c>
      <c r="B34" s="1">
        <v>31</v>
      </c>
      <c r="C34" s="12" t="s">
        <v>260</v>
      </c>
      <c r="D34" s="1" t="s">
        <v>143</v>
      </c>
      <c r="E34" s="1"/>
      <c r="F34" s="2">
        <v>7100</v>
      </c>
      <c r="G34" s="2"/>
      <c r="H34" s="3"/>
      <c r="I34" s="4" t="s">
        <v>182</v>
      </c>
      <c r="O34">
        <f t="shared" si="0"/>
        <v>0</v>
      </c>
    </row>
    <row r="35" spans="1:15" x14ac:dyDescent="0.55000000000000004">
      <c r="B35" s="1">
        <v>32</v>
      </c>
      <c r="C35" s="12" t="s">
        <v>254</v>
      </c>
      <c r="D35" s="1" t="s">
        <v>16</v>
      </c>
      <c r="E35" s="1"/>
      <c r="F35" s="2">
        <v>3998</v>
      </c>
      <c r="G35" s="2"/>
      <c r="H35" s="3"/>
      <c r="I35" s="4" t="s">
        <v>15</v>
      </c>
      <c r="O35">
        <f t="shared" si="0"/>
        <v>0</v>
      </c>
    </row>
    <row r="36" spans="1:15" x14ac:dyDescent="0.55000000000000004">
      <c r="B36" s="1">
        <v>33</v>
      </c>
      <c r="C36" s="12" t="s">
        <v>255</v>
      </c>
      <c r="D36" s="1" t="s">
        <v>256</v>
      </c>
      <c r="E36" s="1"/>
      <c r="F36" s="2"/>
      <c r="G36" s="2"/>
      <c r="H36" s="2">
        <v>16498</v>
      </c>
      <c r="I36" s="2" t="s">
        <v>15</v>
      </c>
      <c r="J36">
        <v>1</v>
      </c>
      <c r="N36">
        <v>1</v>
      </c>
      <c r="O36">
        <f t="shared" si="0"/>
        <v>0</v>
      </c>
    </row>
    <row r="37" spans="1:15" x14ac:dyDescent="0.55000000000000004">
      <c r="B37" s="1">
        <v>34</v>
      </c>
      <c r="C37" s="12" t="s">
        <v>261</v>
      </c>
      <c r="D37" s="1" t="s">
        <v>183</v>
      </c>
      <c r="E37" s="1"/>
      <c r="F37" s="2"/>
      <c r="G37" s="2"/>
      <c r="H37" s="2">
        <v>31800</v>
      </c>
      <c r="I37" s="2" t="s">
        <v>13</v>
      </c>
      <c r="J37">
        <v>1</v>
      </c>
      <c r="O37">
        <f t="shared" si="0"/>
        <v>0</v>
      </c>
    </row>
    <row r="38" spans="1:15" x14ac:dyDescent="0.55000000000000004">
      <c r="B38" s="1">
        <v>35</v>
      </c>
      <c r="C38" s="12" t="s">
        <v>254</v>
      </c>
      <c r="D38" s="1" t="s">
        <v>184</v>
      </c>
      <c r="E38" s="1"/>
      <c r="F38" s="2">
        <v>2678</v>
      </c>
      <c r="G38" s="2"/>
      <c r="H38" s="3"/>
      <c r="I38" s="2" t="s">
        <v>185</v>
      </c>
      <c r="O38">
        <f t="shared" si="0"/>
        <v>0</v>
      </c>
    </row>
    <row r="39" spans="1:15" x14ac:dyDescent="0.55000000000000004">
      <c r="B39" s="1">
        <v>36</v>
      </c>
      <c r="C39" s="12" t="s">
        <v>254</v>
      </c>
      <c r="D39" s="1" t="s">
        <v>256</v>
      </c>
      <c r="E39" s="1"/>
      <c r="F39" s="2">
        <v>108</v>
      </c>
      <c r="G39" s="2"/>
      <c r="H39" s="3"/>
      <c r="I39" s="2" t="s">
        <v>15</v>
      </c>
      <c r="N39">
        <v>1</v>
      </c>
      <c r="O39">
        <f t="shared" si="0"/>
        <v>108</v>
      </c>
    </row>
    <row r="40" spans="1:15" x14ac:dyDescent="0.55000000000000004">
      <c r="B40" s="1">
        <v>37</v>
      </c>
      <c r="C40" s="12" t="s">
        <v>262</v>
      </c>
      <c r="D40" s="1" t="s">
        <v>174</v>
      </c>
      <c r="E40" s="1"/>
      <c r="F40" s="2">
        <v>12369</v>
      </c>
      <c r="G40" s="2"/>
      <c r="H40" s="3"/>
      <c r="I40" s="2" t="s">
        <v>186</v>
      </c>
      <c r="O40">
        <f t="shared" si="0"/>
        <v>0</v>
      </c>
    </row>
    <row r="41" spans="1:15" x14ac:dyDescent="0.55000000000000004">
      <c r="B41" s="1">
        <v>38</v>
      </c>
      <c r="C41" s="12" t="s">
        <v>253</v>
      </c>
      <c r="D41" s="1" t="s">
        <v>173</v>
      </c>
      <c r="E41" s="1"/>
      <c r="F41" s="2"/>
      <c r="G41" s="2"/>
      <c r="H41" s="2">
        <v>45681</v>
      </c>
      <c r="I41" s="4" t="s">
        <v>15</v>
      </c>
      <c r="J41">
        <v>1</v>
      </c>
      <c r="N41">
        <v>1</v>
      </c>
      <c r="O41">
        <f t="shared" si="0"/>
        <v>0</v>
      </c>
    </row>
    <row r="42" spans="1:15" x14ac:dyDescent="0.55000000000000004">
      <c r="B42" s="1">
        <v>39</v>
      </c>
      <c r="C42" s="1"/>
      <c r="D42" s="1" t="s">
        <v>187</v>
      </c>
      <c r="E42" s="1"/>
      <c r="F42" s="2">
        <v>280800</v>
      </c>
      <c r="G42" s="2"/>
      <c r="H42" s="3"/>
      <c r="I42" s="4" t="s">
        <v>142</v>
      </c>
      <c r="N42">
        <v>1</v>
      </c>
      <c r="O42">
        <f t="shared" si="0"/>
        <v>280800</v>
      </c>
    </row>
    <row r="43" spans="1:15" x14ac:dyDescent="0.55000000000000004">
      <c r="B43" s="1"/>
      <c r="C43" s="1"/>
      <c r="D43" s="1"/>
      <c r="E43" s="1"/>
      <c r="F43" s="2"/>
      <c r="G43" s="2"/>
      <c r="H43" s="3"/>
      <c r="I43" s="2"/>
      <c r="N43">
        <v>1</v>
      </c>
      <c r="O43">
        <f t="shared" si="0"/>
        <v>0</v>
      </c>
    </row>
    <row r="44" spans="1:15" x14ac:dyDescent="0.55000000000000004">
      <c r="B44" s="1"/>
      <c r="C44" s="1"/>
      <c r="D44" s="1" t="s">
        <v>5</v>
      </c>
      <c r="E44" s="1"/>
      <c r="F44" s="2">
        <f>SUM(F3:F43)</f>
        <v>538320</v>
      </c>
      <c r="G44" s="2"/>
      <c r="H44" s="3"/>
      <c r="I44" s="4"/>
      <c r="O44" s="9">
        <f>SUM(O3:O43)</f>
        <v>445447</v>
      </c>
    </row>
    <row r="49" spans="6:6" x14ac:dyDescent="0.55000000000000004">
      <c r="F49" s="10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9FB2-7F3F-4F32-89DB-2E59513A4949}">
  <dimension ref="A2:M28"/>
  <sheetViews>
    <sheetView topLeftCell="B1" workbookViewId="0">
      <selection activeCell="E2" sqref="E2:H2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3.75" customWidth="1"/>
    <col min="4" max="4" width="19.25" bestFit="1" customWidth="1"/>
    <col min="5" max="5" width="17.08203125" customWidth="1"/>
    <col min="6" max="6" width="16.08203125" style="9" customWidth="1"/>
    <col min="7" max="7" width="8.6640625" style="9"/>
    <col min="8" max="8" width="16.08203125" style="10" customWidth="1"/>
    <col min="9" max="9" width="23" style="11" bestFit="1" customWidth="1"/>
    <col min="10" max="10" width="5.4140625" customWidth="1"/>
  </cols>
  <sheetData>
    <row r="2" spans="1:12" x14ac:dyDescent="0.55000000000000004">
      <c r="B2" s="1" t="s">
        <v>0</v>
      </c>
      <c r="C2" s="1" t="s">
        <v>232</v>
      </c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J2" t="s">
        <v>229</v>
      </c>
      <c r="K2" t="s">
        <v>287</v>
      </c>
      <c r="L2" s="9" t="s">
        <v>288</v>
      </c>
    </row>
    <row r="3" spans="1:12" x14ac:dyDescent="0.55000000000000004">
      <c r="B3" s="1"/>
      <c r="C3" s="1"/>
      <c r="D3" s="1" t="s">
        <v>281</v>
      </c>
      <c r="E3" s="17">
        <f>'3月'!F18</f>
        <v>409002</v>
      </c>
      <c r="F3" s="2"/>
      <c r="G3" s="2"/>
      <c r="H3" s="3"/>
      <c r="I3" s="4"/>
      <c r="L3" s="9"/>
    </row>
    <row r="4" spans="1:12" x14ac:dyDescent="0.55000000000000004">
      <c r="B4" s="12" t="s">
        <v>29</v>
      </c>
      <c r="C4" s="12" t="s">
        <v>242</v>
      </c>
      <c r="D4" s="1" t="s">
        <v>27</v>
      </c>
      <c r="E4" s="1"/>
      <c r="F4" s="2"/>
      <c r="G4" s="2"/>
      <c r="H4" s="2">
        <v>30410</v>
      </c>
      <c r="I4" s="4" t="s">
        <v>13</v>
      </c>
      <c r="J4">
        <v>1</v>
      </c>
      <c r="K4">
        <v>1</v>
      </c>
      <c r="L4" s="9">
        <f>IF(K4=1,F4+H4,"")</f>
        <v>30410</v>
      </c>
    </row>
    <row r="5" spans="1:12" x14ac:dyDescent="0.55000000000000004">
      <c r="B5" s="12" t="s">
        <v>30</v>
      </c>
      <c r="C5" s="12" t="s">
        <v>242</v>
      </c>
      <c r="D5" s="1" t="s">
        <v>28</v>
      </c>
      <c r="E5" s="1"/>
      <c r="F5" s="2"/>
      <c r="G5" s="2"/>
      <c r="H5" s="2">
        <v>23480</v>
      </c>
      <c r="I5" s="4" t="s">
        <v>13</v>
      </c>
      <c r="J5">
        <v>1</v>
      </c>
      <c r="K5">
        <v>1</v>
      </c>
      <c r="L5" s="9">
        <f t="shared" ref="L5:L20" si="0">IF(K5=1,F5+H5,"")</f>
        <v>23480</v>
      </c>
    </row>
    <row r="6" spans="1:12" x14ac:dyDescent="0.55000000000000004">
      <c r="A6" t="s">
        <v>228</v>
      </c>
      <c r="B6" s="12" t="s">
        <v>31</v>
      </c>
      <c r="C6" s="12"/>
      <c r="D6" s="1" t="s">
        <v>46</v>
      </c>
      <c r="E6" s="1"/>
      <c r="F6" s="2">
        <v>500</v>
      </c>
      <c r="G6" s="2"/>
      <c r="H6" s="3"/>
      <c r="I6" s="4" t="s">
        <v>13</v>
      </c>
      <c r="L6" s="9" t="str">
        <f t="shared" si="0"/>
        <v/>
      </c>
    </row>
    <row r="7" spans="1:12" x14ac:dyDescent="0.55000000000000004">
      <c r="B7" s="12" t="s">
        <v>32</v>
      </c>
      <c r="C7" s="12" t="s">
        <v>243</v>
      </c>
      <c r="D7" s="1" t="s">
        <v>54</v>
      </c>
      <c r="E7" s="1"/>
      <c r="F7" s="2">
        <v>756</v>
      </c>
      <c r="G7" s="2"/>
      <c r="H7" s="3"/>
      <c r="I7" s="4" t="s">
        <v>55</v>
      </c>
      <c r="L7" s="9" t="str">
        <f t="shared" si="0"/>
        <v/>
      </c>
    </row>
    <row r="8" spans="1:12" x14ac:dyDescent="0.55000000000000004">
      <c r="B8" s="12" t="s">
        <v>33</v>
      </c>
      <c r="C8" s="12" t="s">
        <v>244</v>
      </c>
      <c r="D8" s="1" t="s">
        <v>23</v>
      </c>
      <c r="E8" s="1"/>
      <c r="F8" s="2">
        <v>2268</v>
      </c>
      <c r="G8" s="2"/>
      <c r="H8" s="3"/>
      <c r="I8" s="4" t="s">
        <v>25</v>
      </c>
      <c r="L8" s="9" t="str">
        <f t="shared" si="0"/>
        <v/>
      </c>
    </row>
    <row r="9" spans="1:12" x14ac:dyDescent="0.55000000000000004">
      <c r="A9" t="s">
        <v>228</v>
      </c>
      <c r="B9" s="12" t="s">
        <v>34</v>
      </c>
      <c r="C9" s="12" t="s">
        <v>245</v>
      </c>
      <c r="D9" s="1" t="s">
        <v>76</v>
      </c>
      <c r="E9" s="1"/>
      <c r="F9" s="2">
        <v>41040</v>
      </c>
      <c r="G9" s="2"/>
      <c r="H9" s="3"/>
      <c r="I9" s="4" t="s">
        <v>77</v>
      </c>
      <c r="L9" s="9" t="str">
        <f t="shared" si="0"/>
        <v/>
      </c>
    </row>
    <row r="10" spans="1:12" x14ac:dyDescent="0.55000000000000004">
      <c r="B10" s="12" t="s">
        <v>35</v>
      </c>
      <c r="C10" s="12" t="s">
        <v>246</v>
      </c>
      <c r="D10" s="1" t="s">
        <v>78</v>
      </c>
      <c r="E10" s="1"/>
      <c r="F10" s="2"/>
      <c r="G10" s="2"/>
      <c r="H10" s="2">
        <v>9819</v>
      </c>
      <c r="I10" s="4" t="s">
        <v>79</v>
      </c>
      <c r="J10">
        <v>1</v>
      </c>
      <c r="L10" s="9" t="str">
        <f t="shared" si="0"/>
        <v/>
      </c>
    </row>
    <row r="11" spans="1:12" x14ac:dyDescent="0.55000000000000004">
      <c r="B11" s="12" t="s">
        <v>36</v>
      </c>
      <c r="C11" s="12" t="s">
        <v>247</v>
      </c>
      <c r="D11" s="1" t="s">
        <v>81</v>
      </c>
      <c r="E11" s="1"/>
      <c r="F11" s="2">
        <v>6599</v>
      </c>
      <c r="G11" s="2"/>
      <c r="H11" s="3"/>
      <c r="I11" s="4" t="s">
        <v>82</v>
      </c>
      <c r="L11" s="9" t="str">
        <f t="shared" si="0"/>
        <v/>
      </c>
    </row>
    <row r="12" spans="1:12" x14ac:dyDescent="0.55000000000000004">
      <c r="B12" s="12" t="s">
        <v>37</v>
      </c>
      <c r="C12" s="12" t="s">
        <v>248</v>
      </c>
      <c r="D12" s="1" t="s">
        <v>83</v>
      </c>
      <c r="E12" s="1"/>
      <c r="F12" s="2">
        <v>1620</v>
      </c>
      <c r="G12" s="2"/>
      <c r="H12" s="3"/>
      <c r="I12" s="4" t="s">
        <v>84</v>
      </c>
      <c r="K12">
        <v>1</v>
      </c>
      <c r="L12" s="9">
        <f t="shared" si="0"/>
        <v>1620</v>
      </c>
    </row>
    <row r="13" spans="1:12" x14ac:dyDescent="0.55000000000000004">
      <c r="B13" s="12" t="s">
        <v>38</v>
      </c>
      <c r="C13" s="12" t="s">
        <v>242</v>
      </c>
      <c r="D13" s="1" t="s">
        <v>152</v>
      </c>
      <c r="E13" s="1"/>
      <c r="F13" s="2">
        <v>2710</v>
      </c>
      <c r="G13" s="2"/>
      <c r="H13" s="3"/>
      <c r="I13" s="4" t="s">
        <v>13</v>
      </c>
      <c r="L13" s="9" t="str">
        <f t="shared" si="0"/>
        <v/>
      </c>
    </row>
    <row r="14" spans="1:12" x14ac:dyDescent="0.55000000000000004">
      <c r="B14" s="12" t="s">
        <v>39</v>
      </c>
      <c r="C14" s="12"/>
      <c r="D14" s="1"/>
      <c r="E14" s="1"/>
      <c r="F14" s="2"/>
      <c r="G14" s="2"/>
      <c r="H14" s="3"/>
      <c r="I14" s="4"/>
      <c r="L14" s="9" t="str">
        <f t="shared" si="0"/>
        <v/>
      </c>
    </row>
    <row r="15" spans="1:12" x14ac:dyDescent="0.55000000000000004">
      <c r="B15" s="12" t="s">
        <v>40</v>
      </c>
      <c r="C15" s="12" t="s">
        <v>250</v>
      </c>
      <c r="D15" s="1" t="s">
        <v>143</v>
      </c>
      <c r="E15" s="1"/>
      <c r="F15" s="2">
        <v>6238</v>
      </c>
      <c r="G15" s="2"/>
      <c r="H15" s="3"/>
      <c r="I15" s="5" t="s">
        <v>82</v>
      </c>
      <c r="L15" s="9" t="str">
        <f t="shared" si="0"/>
        <v/>
      </c>
    </row>
    <row r="16" spans="1:12" x14ac:dyDescent="0.55000000000000004">
      <c r="B16" s="12" t="s">
        <v>41</v>
      </c>
      <c r="C16" s="12" t="s">
        <v>251</v>
      </c>
      <c r="D16" s="1" t="s">
        <v>157</v>
      </c>
      <c r="E16" s="1"/>
      <c r="F16" s="2">
        <v>14271</v>
      </c>
      <c r="G16" s="2"/>
      <c r="H16" s="3"/>
      <c r="I16" s="4" t="s">
        <v>158</v>
      </c>
      <c r="L16" s="9" t="str">
        <f t="shared" si="0"/>
        <v/>
      </c>
    </row>
    <row r="17" spans="2:13" x14ac:dyDescent="0.55000000000000004">
      <c r="B17" s="12" t="s">
        <v>42</v>
      </c>
      <c r="C17" s="12" t="s">
        <v>252</v>
      </c>
      <c r="D17" s="1" t="s">
        <v>170</v>
      </c>
      <c r="E17" s="1"/>
      <c r="F17" s="2">
        <v>9124</v>
      </c>
      <c r="G17" s="2"/>
      <c r="H17" s="3"/>
      <c r="I17" s="4" t="s">
        <v>158</v>
      </c>
      <c r="K17">
        <v>1</v>
      </c>
      <c r="L17" s="9">
        <f t="shared" si="0"/>
        <v>9124</v>
      </c>
      <c r="M17" s="7"/>
    </row>
    <row r="18" spans="2:13" x14ac:dyDescent="0.55000000000000004">
      <c r="B18" s="12" t="s">
        <v>43</v>
      </c>
      <c r="C18" s="12" t="s">
        <v>250</v>
      </c>
      <c r="D18" s="1" t="s">
        <v>26</v>
      </c>
      <c r="E18" s="1"/>
      <c r="F18" s="2"/>
      <c r="G18" s="2"/>
      <c r="H18" s="2">
        <v>2928</v>
      </c>
      <c r="I18" s="4" t="s">
        <v>15</v>
      </c>
      <c r="K18">
        <v>1</v>
      </c>
      <c r="L18" s="9">
        <f t="shared" si="0"/>
        <v>2928</v>
      </c>
      <c r="M18" s="8"/>
    </row>
    <row r="19" spans="2:13" x14ac:dyDescent="0.55000000000000004">
      <c r="B19" s="12" t="s">
        <v>44</v>
      </c>
      <c r="C19" s="12" t="s">
        <v>250</v>
      </c>
      <c r="D19" s="1" t="s">
        <v>26</v>
      </c>
      <c r="E19" s="1"/>
      <c r="F19" s="2"/>
      <c r="G19" s="2"/>
      <c r="H19" s="2">
        <v>7473</v>
      </c>
      <c r="I19" s="4" t="s">
        <v>15</v>
      </c>
      <c r="K19">
        <v>1</v>
      </c>
      <c r="L19" s="9">
        <f t="shared" si="0"/>
        <v>7473</v>
      </c>
      <c r="M19" s="7"/>
    </row>
    <row r="20" spans="2:13" x14ac:dyDescent="0.55000000000000004">
      <c r="B20" s="12" t="s">
        <v>45</v>
      </c>
      <c r="C20" s="12" t="s">
        <v>244</v>
      </c>
      <c r="D20" s="1" t="s">
        <v>18</v>
      </c>
      <c r="E20" s="1"/>
      <c r="F20" s="2">
        <v>1695</v>
      </c>
      <c r="G20" s="2"/>
      <c r="H20" s="3"/>
      <c r="I20" s="4" t="s">
        <v>19</v>
      </c>
      <c r="L20" s="9" t="str">
        <f t="shared" si="0"/>
        <v/>
      </c>
    </row>
    <row r="21" spans="2:13" x14ac:dyDescent="0.55000000000000004">
      <c r="B21" s="12"/>
      <c r="C21" s="12"/>
      <c r="D21" s="1"/>
      <c r="E21" s="1"/>
      <c r="F21" s="2"/>
      <c r="G21" s="2"/>
      <c r="H21" s="3"/>
      <c r="I21" s="4"/>
    </row>
    <row r="22" spans="2:13" x14ac:dyDescent="0.55000000000000004">
      <c r="B22" s="1"/>
      <c r="C22" s="1"/>
      <c r="D22" s="1" t="s">
        <v>280</v>
      </c>
      <c r="E22" s="17">
        <f>SUM(E3:E20)</f>
        <v>409002</v>
      </c>
      <c r="F22" s="2"/>
      <c r="G22" s="2"/>
      <c r="H22" s="3"/>
      <c r="I22" s="2"/>
    </row>
    <row r="23" spans="2:13" x14ac:dyDescent="0.55000000000000004">
      <c r="B23" s="1"/>
      <c r="C23" s="1"/>
      <c r="D23" s="1" t="s">
        <v>278</v>
      </c>
      <c r="E23" s="1"/>
      <c r="F23" s="2">
        <f>SUM(F4:F22)</f>
        <v>86821</v>
      </c>
      <c r="G23" s="2"/>
      <c r="H23" s="3"/>
      <c r="I23" s="4"/>
    </row>
    <row r="24" spans="2:13" x14ac:dyDescent="0.55000000000000004">
      <c r="D24" s="1" t="s">
        <v>279</v>
      </c>
      <c r="E24" s="19"/>
      <c r="F24" s="9">
        <f>E22-F23</f>
        <v>322181</v>
      </c>
    </row>
    <row r="28" spans="2:13" x14ac:dyDescent="0.55000000000000004">
      <c r="F28" s="10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C767-8B4F-4684-A7C6-0AED33FF648E}">
  <dimension ref="B1:L22"/>
  <sheetViews>
    <sheetView workbookViewId="0">
      <selection activeCell="F18" sqref="F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2.58203125" customWidth="1"/>
    <col min="4" max="4" width="19.25" bestFit="1" customWidth="1"/>
    <col min="5" max="5" width="15.6640625" customWidth="1"/>
    <col min="6" max="6" width="16.08203125" style="9" customWidth="1"/>
    <col min="7" max="7" width="8.6640625" style="9"/>
    <col min="8" max="8" width="16.08203125" style="10" customWidth="1"/>
    <col min="9" max="9" width="23" style="11" bestFit="1" customWidth="1"/>
    <col min="10" max="10" width="5.4140625" customWidth="1"/>
  </cols>
  <sheetData>
    <row r="1" spans="2:12" x14ac:dyDescent="0.55000000000000004">
      <c r="J1" t="s">
        <v>283</v>
      </c>
    </row>
    <row r="2" spans="2:12" x14ac:dyDescent="0.55000000000000004">
      <c r="B2" s="1" t="s">
        <v>0</v>
      </c>
      <c r="C2" s="1"/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J2" t="s">
        <v>229</v>
      </c>
      <c r="K2" t="s">
        <v>287</v>
      </c>
      <c r="L2" s="9" t="s">
        <v>288</v>
      </c>
    </row>
    <row r="3" spans="2:12" x14ac:dyDescent="0.55000000000000004">
      <c r="B3" s="1"/>
      <c r="C3" s="1"/>
      <c r="D3" s="1" t="s">
        <v>281</v>
      </c>
      <c r="E3" s="17">
        <f>'2月'!F17</f>
        <v>446968</v>
      </c>
      <c r="F3" s="2"/>
      <c r="G3" s="2"/>
      <c r="H3" s="3"/>
      <c r="I3" s="4"/>
      <c r="L3" s="9"/>
    </row>
    <row r="4" spans="2:12" x14ac:dyDescent="0.55000000000000004">
      <c r="B4" s="12" t="s">
        <v>62</v>
      </c>
      <c r="C4" s="12" t="s">
        <v>239</v>
      </c>
      <c r="D4" s="1" t="s">
        <v>284</v>
      </c>
      <c r="E4" s="1"/>
      <c r="F4" s="2"/>
      <c r="G4" s="2"/>
      <c r="H4" s="2">
        <v>55950</v>
      </c>
      <c r="I4" s="4" t="s">
        <v>13</v>
      </c>
      <c r="J4">
        <v>1</v>
      </c>
      <c r="K4">
        <v>1</v>
      </c>
      <c r="L4" s="9">
        <f>IF(K4=1,F4+H4,"")</f>
        <v>55950</v>
      </c>
    </row>
    <row r="5" spans="2:12" x14ac:dyDescent="0.55000000000000004">
      <c r="B5" s="12" t="s">
        <v>63</v>
      </c>
      <c r="C5" s="12" t="s">
        <v>239</v>
      </c>
      <c r="D5" s="1" t="s">
        <v>74</v>
      </c>
      <c r="E5" s="1"/>
      <c r="F5" s="2">
        <v>1100</v>
      </c>
      <c r="G5" s="2"/>
      <c r="H5" s="3"/>
      <c r="I5" s="4" t="s">
        <v>75</v>
      </c>
      <c r="K5">
        <v>1</v>
      </c>
      <c r="L5" s="9">
        <f>IF(K5=1,F5+H5,"")</f>
        <v>1100</v>
      </c>
    </row>
    <row r="6" spans="2:12" x14ac:dyDescent="0.55000000000000004">
      <c r="B6" s="12" t="s">
        <v>64</v>
      </c>
      <c r="C6" s="12" t="s">
        <v>230</v>
      </c>
      <c r="D6" s="1" t="s">
        <v>143</v>
      </c>
      <c r="E6" s="1"/>
      <c r="F6" s="2">
        <v>6664</v>
      </c>
      <c r="G6" s="2"/>
      <c r="H6" s="3"/>
      <c r="I6" s="4"/>
      <c r="L6" s="9" t="str">
        <f>IF(K6=1,F6+H6,"")</f>
        <v/>
      </c>
    </row>
    <row r="7" spans="2:12" x14ac:dyDescent="0.55000000000000004">
      <c r="B7" s="12" t="s">
        <v>65</v>
      </c>
      <c r="C7" s="12" t="s">
        <v>230</v>
      </c>
      <c r="D7" s="1" t="s">
        <v>14</v>
      </c>
      <c r="E7" s="1"/>
      <c r="F7" s="2">
        <v>10600</v>
      </c>
      <c r="G7" s="2"/>
      <c r="H7" s="3"/>
      <c r="I7" s="4" t="s">
        <v>231</v>
      </c>
      <c r="L7" s="9" t="str">
        <f>IF(K7=1,F7+H7,"")</f>
        <v/>
      </c>
    </row>
    <row r="8" spans="2:12" x14ac:dyDescent="0.55000000000000004">
      <c r="B8" s="12" t="s">
        <v>66</v>
      </c>
      <c r="C8" s="12" t="s">
        <v>240</v>
      </c>
      <c r="D8" s="1" t="s">
        <v>144</v>
      </c>
      <c r="E8" s="1"/>
      <c r="F8" s="2">
        <v>9320</v>
      </c>
      <c r="G8" s="2"/>
      <c r="H8" s="3"/>
      <c r="I8" s="4" t="s">
        <v>146</v>
      </c>
      <c r="K8">
        <v>1</v>
      </c>
      <c r="L8" s="9">
        <f>IF(K8=1,F8+H8,"")</f>
        <v>9320</v>
      </c>
    </row>
    <row r="9" spans="2:12" x14ac:dyDescent="0.55000000000000004">
      <c r="B9" s="12" t="s">
        <v>67</v>
      </c>
      <c r="C9" s="12" t="s">
        <v>241</v>
      </c>
      <c r="D9" s="1" t="s">
        <v>145</v>
      </c>
      <c r="E9" s="1"/>
      <c r="F9" s="2">
        <v>1054</v>
      </c>
      <c r="G9" s="2"/>
      <c r="H9" s="3"/>
      <c r="I9" s="4" t="s">
        <v>147</v>
      </c>
      <c r="L9" s="9" t="str">
        <f>IF(K9=1,F9+H9,"")</f>
        <v/>
      </c>
    </row>
    <row r="10" spans="2:12" x14ac:dyDescent="0.55000000000000004">
      <c r="B10" s="12" t="s">
        <v>68</v>
      </c>
      <c r="C10" s="12" t="s">
        <v>240</v>
      </c>
      <c r="D10" s="1" t="s">
        <v>148</v>
      </c>
      <c r="E10" s="1"/>
      <c r="F10" s="2">
        <v>1080</v>
      </c>
      <c r="G10" s="2"/>
      <c r="H10" s="3"/>
      <c r="I10" s="4" t="s">
        <v>149</v>
      </c>
      <c r="K10">
        <v>1</v>
      </c>
      <c r="L10" s="9">
        <f>IF(K10=1,F10+H10,"")</f>
        <v>1080</v>
      </c>
    </row>
    <row r="11" spans="2:12" x14ac:dyDescent="0.55000000000000004">
      <c r="B11" s="12" t="s">
        <v>69</v>
      </c>
      <c r="C11" s="12" t="s">
        <v>241</v>
      </c>
      <c r="D11" s="1" t="s">
        <v>150</v>
      </c>
      <c r="E11" s="1"/>
      <c r="F11" s="2">
        <v>7500</v>
      </c>
      <c r="G11" s="2"/>
      <c r="H11" s="3"/>
      <c r="I11" s="4" t="s">
        <v>151</v>
      </c>
      <c r="L11" s="9" t="str">
        <f>IF(K11=1,F11+H11,"")</f>
        <v/>
      </c>
    </row>
    <row r="12" spans="2:12" x14ac:dyDescent="0.55000000000000004">
      <c r="B12" s="12" t="s">
        <v>70</v>
      </c>
      <c r="C12" s="12" t="s">
        <v>249</v>
      </c>
      <c r="D12" s="1" t="s">
        <v>153</v>
      </c>
      <c r="E12" s="1"/>
      <c r="F12" s="2">
        <v>648</v>
      </c>
      <c r="G12" s="2"/>
      <c r="H12" s="3"/>
      <c r="I12" s="4" t="s">
        <v>154</v>
      </c>
      <c r="L12" s="9" t="str">
        <f>IF(K12=1,F12+H12,"")</f>
        <v/>
      </c>
    </row>
    <row r="13" spans="2:12" x14ac:dyDescent="0.55000000000000004">
      <c r="B13" s="12" t="s">
        <v>71</v>
      </c>
      <c r="C13" s="12"/>
      <c r="D13" s="1"/>
      <c r="E13" s="1"/>
      <c r="F13" s="2"/>
      <c r="G13" s="2"/>
      <c r="H13" s="3"/>
      <c r="I13" s="4"/>
    </row>
    <row r="14" spans="2:12" x14ac:dyDescent="0.55000000000000004">
      <c r="B14" s="12" t="s">
        <v>72</v>
      </c>
      <c r="C14" s="12"/>
      <c r="D14" s="1"/>
      <c r="E14" s="1"/>
      <c r="F14" s="2"/>
      <c r="G14" s="2"/>
      <c r="H14" s="3"/>
      <c r="I14" s="4"/>
    </row>
    <row r="15" spans="2:12" x14ac:dyDescent="0.55000000000000004">
      <c r="B15" s="12" t="s">
        <v>73</v>
      </c>
      <c r="C15" s="12"/>
      <c r="D15" s="1"/>
      <c r="E15" s="1"/>
      <c r="F15" s="2"/>
      <c r="G15" s="2"/>
      <c r="H15" s="3"/>
      <c r="I15" s="5"/>
    </row>
    <row r="16" spans="2:12" x14ac:dyDescent="0.55000000000000004">
      <c r="B16" s="1"/>
      <c r="C16" s="1"/>
      <c r="D16" s="1" t="s">
        <v>280</v>
      </c>
      <c r="E16" s="17">
        <f>SUM(E3:E15)</f>
        <v>446968</v>
      </c>
      <c r="F16" s="2"/>
      <c r="G16" s="2"/>
      <c r="H16" s="3"/>
      <c r="I16" s="2"/>
    </row>
    <row r="17" spans="2:12" x14ac:dyDescent="0.55000000000000004">
      <c r="B17" s="1"/>
      <c r="C17" s="1"/>
      <c r="D17" s="1" t="s">
        <v>278</v>
      </c>
      <c r="E17" s="1"/>
      <c r="F17" s="2">
        <f>SUM(F4:F16)</f>
        <v>37966</v>
      </c>
      <c r="G17" s="2"/>
      <c r="H17" s="18">
        <f>SUM(H4:H16)</f>
        <v>55950</v>
      </c>
      <c r="I17" s="4"/>
      <c r="L17" s="13">
        <f>SUM(L4:L16)</f>
        <v>67450</v>
      </c>
    </row>
    <row r="18" spans="2:12" x14ac:dyDescent="0.55000000000000004">
      <c r="D18" s="1" t="s">
        <v>279</v>
      </c>
      <c r="F18" s="9">
        <f>E16-F17</f>
        <v>409002</v>
      </c>
    </row>
    <row r="22" spans="2:12" x14ac:dyDescent="0.55000000000000004">
      <c r="F22" s="10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C4F0-2849-4DDC-8627-052FA94FBE26}">
  <dimension ref="A2:L23"/>
  <sheetViews>
    <sheetView workbookViewId="0">
      <selection activeCell="F17" sqref="F1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9.83203125" customWidth="1"/>
    <col min="4" max="4" width="19.25" bestFit="1" customWidth="1"/>
    <col min="5" max="5" width="15.25" customWidth="1"/>
    <col min="6" max="6" width="16.08203125" style="9" customWidth="1"/>
    <col min="7" max="7" width="8.6640625" style="9"/>
    <col min="8" max="8" width="16.08203125" style="10" customWidth="1"/>
    <col min="9" max="9" width="23" style="11" bestFit="1" customWidth="1"/>
    <col min="10" max="10" width="5.4140625" customWidth="1"/>
    <col min="12" max="12" width="8.6640625" style="9"/>
  </cols>
  <sheetData>
    <row r="2" spans="1:12" x14ac:dyDescent="0.55000000000000004">
      <c r="B2" s="1" t="s">
        <v>0</v>
      </c>
      <c r="C2" s="1" t="s">
        <v>232</v>
      </c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K2" t="s">
        <v>287</v>
      </c>
      <c r="L2" s="9" t="s">
        <v>288</v>
      </c>
    </row>
    <row r="3" spans="1:12" x14ac:dyDescent="0.55000000000000004">
      <c r="B3" s="1"/>
      <c r="C3" s="1"/>
      <c r="D3" s="1" t="s">
        <v>281</v>
      </c>
      <c r="E3" s="17">
        <f>'1月'!F17</f>
        <v>470800</v>
      </c>
      <c r="F3" s="2"/>
      <c r="G3" s="2"/>
      <c r="H3" s="3"/>
      <c r="I3" s="4"/>
    </row>
    <row r="4" spans="1:12" x14ac:dyDescent="0.55000000000000004">
      <c r="B4" s="12" t="s">
        <v>47</v>
      </c>
      <c r="C4" s="12" t="s">
        <v>234</v>
      </c>
      <c r="D4" s="1" t="s">
        <v>10</v>
      </c>
      <c r="E4" s="1"/>
      <c r="F4" s="2">
        <v>1188</v>
      </c>
      <c r="G4" s="2"/>
      <c r="H4" s="3"/>
      <c r="I4" s="4" t="s">
        <v>53</v>
      </c>
      <c r="K4">
        <v>1</v>
      </c>
      <c r="L4" s="9">
        <f>IF(K4=1,F4+H4,"")</f>
        <v>1188</v>
      </c>
    </row>
    <row r="5" spans="1:12" x14ac:dyDescent="0.55000000000000004">
      <c r="B5" s="12" t="s">
        <v>48</v>
      </c>
      <c r="C5" s="12" t="s">
        <v>235</v>
      </c>
      <c r="D5" s="1" t="s">
        <v>56</v>
      </c>
      <c r="E5" s="1"/>
      <c r="F5" s="2">
        <v>5184</v>
      </c>
      <c r="G5" s="2"/>
      <c r="H5" s="3"/>
      <c r="I5" s="4" t="s">
        <v>57</v>
      </c>
    </row>
    <row r="6" spans="1:12" x14ac:dyDescent="0.55000000000000004">
      <c r="B6" s="12" t="s">
        <v>49</v>
      </c>
      <c r="C6" s="12" t="s">
        <v>236</v>
      </c>
      <c r="D6" s="1" t="s">
        <v>56</v>
      </c>
      <c r="E6" s="1"/>
      <c r="F6" s="2">
        <v>2494</v>
      </c>
      <c r="G6" s="2"/>
      <c r="H6" s="3"/>
      <c r="I6" s="4" t="s">
        <v>58</v>
      </c>
    </row>
    <row r="7" spans="1:12" x14ac:dyDescent="0.55000000000000004">
      <c r="B7" s="12" t="s">
        <v>50</v>
      </c>
      <c r="C7" s="12" t="s">
        <v>236</v>
      </c>
      <c r="D7" s="1" t="s">
        <v>59</v>
      </c>
      <c r="E7" s="1"/>
      <c r="F7" s="2">
        <v>10000</v>
      </c>
      <c r="G7" s="2"/>
      <c r="H7" s="3"/>
      <c r="I7" s="4" t="s">
        <v>285</v>
      </c>
      <c r="K7">
        <v>1</v>
      </c>
      <c r="L7" s="9">
        <f>IF(K7=1,F7+H7,"")</f>
        <v>10000</v>
      </c>
    </row>
    <row r="8" spans="1:12" x14ac:dyDescent="0.55000000000000004">
      <c r="B8" s="12" t="s">
        <v>51</v>
      </c>
      <c r="C8" s="12" t="s">
        <v>237</v>
      </c>
      <c r="D8" s="1" t="s">
        <v>60</v>
      </c>
      <c r="E8" s="1"/>
      <c r="F8" s="2">
        <v>626</v>
      </c>
      <c r="G8" s="2"/>
      <c r="H8" s="3"/>
      <c r="I8" s="4" t="s">
        <v>61</v>
      </c>
      <c r="K8">
        <v>1</v>
      </c>
      <c r="L8" s="9">
        <f>IF(K8=1,F8+H8,"")</f>
        <v>626</v>
      </c>
    </row>
    <row r="9" spans="1:12" x14ac:dyDescent="0.55000000000000004">
      <c r="B9" s="12" t="s">
        <v>52</v>
      </c>
      <c r="C9" s="12" t="s">
        <v>238</v>
      </c>
      <c r="D9" s="1" t="s">
        <v>286</v>
      </c>
      <c r="E9" s="1"/>
      <c r="F9" s="2">
        <v>4340</v>
      </c>
      <c r="G9" s="2"/>
      <c r="H9" s="3"/>
      <c r="I9" s="4" t="s">
        <v>80</v>
      </c>
      <c r="K9">
        <v>1</v>
      </c>
      <c r="L9" s="9">
        <f>IF(K9=1,F9+H9,"")</f>
        <v>4340</v>
      </c>
    </row>
    <row r="10" spans="1:12" x14ac:dyDescent="0.55000000000000004">
      <c r="A10" t="s">
        <v>228</v>
      </c>
      <c r="B10" s="12"/>
      <c r="C10" s="12"/>
      <c r="D10" s="1" t="s">
        <v>81</v>
      </c>
      <c r="E10" s="1"/>
      <c r="F10" s="2"/>
      <c r="G10" s="2"/>
      <c r="H10" s="3"/>
      <c r="I10" s="4"/>
    </row>
    <row r="11" spans="1:12" x14ac:dyDescent="0.55000000000000004">
      <c r="A11" t="s">
        <v>228</v>
      </c>
      <c r="B11" s="12"/>
      <c r="C11" s="12"/>
      <c r="D11" s="1" t="s">
        <v>155</v>
      </c>
      <c r="E11" s="1"/>
      <c r="F11" s="2"/>
      <c r="G11" s="2"/>
      <c r="H11" s="3"/>
      <c r="I11" s="4"/>
    </row>
    <row r="12" spans="1:12" x14ac:dyDescent="0.55000000000000004">
      <c r="B12" s="12"/>
      <c r="C12" s="12"/>
      <c r="D12" s="1"/>
      <c r="E12" s="1"/>
      <c r="F12" s="2"/>
      <c r="G12" s="2"/>
      <c r="H12" s="3"/>
      <c r="I12" s="4"/>
    </row>
    <row r="13" spans="1:12" x14ac:dyDescent="0.55000000000000004">
      <c r="B13" s="12"/>
      <c r="C13" s="12"/>
      <c r="D13" s="1"/>
      <c r="E13" s="1"/>
      <c r="F13" s="2"/>
      <c r="G13" s="2"/>
      <c r="H13" s="3"/>
      <c r="I13" s="4"/>
    </row>
    <row r="14" spans="1:12" x14ac:dyDescent="0.55000000000000004">
      <c r="B14" s="12"/>
      <c r="C14" s="12"/>
      <c r="D14" s="1"/>
      <c r="E14" s="1"/>
      <c r="F14" s="2"/>
      <c r="G14" s="2"/>
      <c r="H14" s="3"/>
      <c r="I14" s="4"/>
    </row>
    <row r="15" spans="1:12" x14ac:dyDescent="0.55000000000000004">
      <c r="B15" s="12"/>
      <c r="C15" s="12"/>
      <c r="D15" s="1" t="s">
        <v>280</v>
      </c>
      <c r="E15" s="17">
        <f>SUM(E3:E14)</f>
        <v>470800</v>
      </c>
      <c r="F15" s="2"/>
      <c r="G15" s="2"/>
      <c r="H15" s="3"/>
      <c r="I15" s="5"/>
    </row>
    <row r="16" spans="1:12" x14ac:dyDescent="0.55000000000000004">
      <c r="B16" s="1"/>
      <c r="C16" s="1"/>
      <c r="D16" s="1" t="s">
        <v>278</v>
      </c>
      <c r="E16" s="1"/>
      <c r="F16" s="2">
        <f>SUM(F4:F15)</f>
        <v>23832</v>
      </c>
      <c r="G16" s="2"/>
      <c r="H16" s="3"/>
      <c r="I16" s="2"/>
      <c r="L16" s="9">
        <f>SUM(L7:L15)</f>
        <v>14966</v>
      </c>
    </row>
    <row r="17" spans="2:9" x14ac:dyDescent="0.55000000000000004">
      <c r="B17" s="1"/>
      <c r="C17" s="1"/>
      <c r="D17" s="1" t="s">
        <v>279</v>
      </c>
      <c r="E17" s="1"/>
      <c r="F17" s="9">
        <f>E15-F16</f>
        <v>446968</v>
      </c>
      <c r="G17" s="2"/>
      <c r="H17" s="3"/>
      <c r="I17" s="4"/>
    </row>
    <row r="21" spans="2:9" x14ac:dyDescent="0.55000000000000004">
      <c r="D21" t="s">
        <v>6</v>
      </c>
      <c r="F21" s="9">
        <v>200000</v>
      </c>
      <c r="G21" s="9" t="s">
        <v>7</v>
      </c>
    </row>
    <row r="22" spans="2:9" x14ac:dyDescent="0.55000000000000004">
      <c r="F22" s="10">
        <v>1191.4100000000001</v>
      </c>
      <c r="G22" s="9" t="s">
        <v>8</v>
      </c>
    </row>
    <row r="23" spans="2:9" x14ac:dyDescent="0.55000000000000004">
      <c r="F23" s="9">
        <f>F21/F22</f>
        <v>167.86832408658648</v>
      </c>
      <c r="G23" s="9" t="s">
        <v>9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17A6-CB52-401D-9083-1789FB22FCEF}">
  <dimension ref="B2:L20"/>
  <sheetViews>
    <sheetView workbookViewId="0">
      <selection activeCell="K2" sqref="K2:L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1.08203125" customWidth="1"/>
    <col min="4" max="4" width="19.25" bestFit="1" customWidth="1"/>
    <col min="5" max="5" width="16.83203125" customWidth="1"/>
    <col min="6" max="6" width="15.4140625" style="9" customWidth="1"/>
    <col min="7" max="7" width="8.6640625" style="9"/>
    <col min="8" max="8" width="16.08203125" style="10" customWidth="1"/>
    <col min="9" max="9" width="23" style="11" bestFit="1" customWidth="1"/>
    <col min="10" max="10" width="5.4140625" customWidth="1"/>
  </cols>
  <sheetData>
    <row r="2" spans="2:12" x14ac:dyDescent="0.55000000000000004">
      <c r="B2" s="1" t="s">
        <v>0</v>
      </c>
      <c r="C2" s="1" t="s">
        <v>226</v>
      </c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K2" t="s">
        <v>287</v>
      </c>
      <c r="L2" t="s">
        <v>288</v>
      </c>
    </row>
    <row r="3" spans="2:12" x14ac:dyDescent="0.55000000000000004">
      <c r="B3" s="12"/>
      <c r="C3" s="12"/>
      <c r="D3" s="1" t="s">
        <v>281</v>
      </c>
      <c r="E3" s="17">
        <f>'12月'!F16</f>
        <v>470800</v>
      </c>
      <c r="F3" s="2"/>
      <c r="G3" s="2"/>
      <c r="H3" s="3"/>
      <c r="I3" s="4"/>
    </row>
    <row r="4" spans="2:12" x14ac:dyDescent="0.55000000000000004">
      <c r="B4" s="12">
        <v>1</v>
      </c>
      <c r="C4" s="12"/>
      <c r="D4" s="1" t="s">
        <v>126</v>
      </c>
      <c r="E4" s="1"/>
      <c r="F4" s="2"/>
      <c r="G4" s="2"/>
      <c r="H4" s="2">
        <v>1800</v>
      </c>
      <c r="I4" s="4"/>
      <c r="K4">
        <v>1</v>
      </c>
      <c r="L4">
        <f>IF(K4=1,F4+H4,"")</f>
        <v>1800</v>
      </c>
    </row>
    <row r="5" spans="2:12" x14ac:dyDescent="0.55000000000000004">
      <c r="B5" s="12">
        <v>2</v>
      </c>
      <c r="C5" s="12"/>
      <c r="D5" s="1" t="s">
        <v>127</v>
      </c>
      <c r="E5" s="1"/>
      <c r="F5" s="2"/>
      <c r="G5" s="2"/>
      <c r="H5" s="2">
        <v>500000</v>
      </c>
      <c r="I5" s="4" t="s">
        <v>128</v>
      </c>
      <c r="K5">
        <v>1</v>
      </c>
      <c r="L5">
        <f>IF(K5=1,F5+H5,"")</f>
        <v>500000</v>
      </c>
    </row>
    <row r="6" spans="2:12" x14ac:dyDescent="0.55000000000000004">
      <c r="B6" s="12">
        <v>3</v>
      </c>
      <c r="C6" s="12"/>
      <c r="D6" s="1" t="s">
        <v>129</v>
      </c>
      <c r="E6" s="1"/>
      <c r="F6" s="2"/>
      <c r="G6" s="2"/>
      <c r="H6" s="2">
        <v>172000</v>
      </c>
      <c r="I6" s="4" t="s">
        <v>130</v>
      </c>
      <c r="K6">
        <v>1</v>
      </c>
      <c r="L6">
        <f>IF(K6=1,F6+H6,"")</f>
        <v>172000</v>
      </c>
    </row>
    <row r="7" spans="2:12" x14ac:dyDescent="0.55000000000000004">
      <c r="B7" s="12">
        <v>4</v>
      </c>
      <c r="C7" s="12"/>
      <c r="D7" s="1" t="s">
        <v>131</v>
      </c>
      <c r="E7" s="1"/>
      <c r="F7" s="2"/>
      <c r="G7" s="2">
        <v>86400</v>
      </c>
      <c r="H7" s="2">
        <v>281700</v>
      </c>
      <c r="I7" s="4" t="s">
        <v>132</v>
      </c>
      <c r="K7">
        <v>1</v>
      </c>
      <c r="L7">
        <f>IF(K7=1,F7+H7,"")</f>
        <v>281700</v>
      </c>
    </row>
    <row r="8" spans="2:12" x14ac:dyDescent="0.55000000000000004">
      <c r="B8" s="12">
        <v>5</v>
      </c>
      <c r="C8" s="12"/>
      <c r="D8" s="1"/>
      <c r="E8" s="1"/>
      <c r="F8" s="2"/>
      <c r="G8" s="2">
        <v>22500</v>
      </c>
      <c r="H8" s="3"/>
      <c r="I8" s="4" t="s">
        <v>133</v>
      </c>
      <c r="K8">
        <v>1</v>
      </c>
      <c r="L8">
        <f>IF(K8=1,F8+H8,"")</f>
        <v>0</v>
      </c>
    </row>
    <row r="9" spans="2:12" x14ac:dyDescent="0.55000000000000004">
      <c r="B9" s="12">
        <v>6</v>
      </c>
      <c r="C9" s="12"/>
      <c r="D9" s="1"/>
      <c r="E9" s="1"/>
      <c r="F9" s="2"/>
      <c r="G9" s="2">
        <v>172800</v>
      </c>
      <c r="H9" s="3"/>
      <c r="I9" s="4" t="s">
        <v>134</v>
      </c>
      <c r="K9">
        <v>1</v>
      </c>
      <c r="L9">
        <f>IF(K9=1,F9+H9,"")</f>
        <v>0</v>
      </c>
    </row>
    <row r="10" spans="2:12" x14ac:dyDescent="0.55000000000000004">
      <c r="B10" s="12">
        <v>14</v>
      </c>
      <c r="C10" s="12"/>
      <c r="D10" s="1" t="s">
        <v>135</v>
      </c>
      <c r="E10" s="1"/>
      <c r="F10" s="2"/>
      <c r="G10" s="2"/>
      <c r="H10" s="2">
        <v>150000</v>
      </c>
      <c r="I10" s="4" t="s">
        <v>136</v>
      </c>
      <c r="K10">
        <v>1</v>
      </c>
      <c r="L10">
        <f>IF(K10=1,F10+H10,"")</f>
        <v>150000</v>
      </c>
    </row>
    <row r="11" spans="2:12" x14ac:dyDescent="0.55000000000000004">
      <c r="B11" s="12"/>
      <c r="C11" s="12"/>
      <c r="D11" s="1"/>
      <c r="E11" s="1"/>
      <c r="F11" s="2"/>
      <c r="G11" s="2"/>
      <c r="H11" s="3"/>
      <c r="I11" s="4"/>
    </row>
    <row r="12" spans="2:12" x14ac:dyDescent="0.55000000000000004">
      <c r="B12" s="12"/>
      <c r="C12" s="12"/>
      <c r="D12" s="1"/>
      <c r="E12" s="1"/>
      <c r="F12" s="2"/>
      <c r="G12" s="2"/>
      <c r="H12" s="3"/>
      <c r="I12" s="4"/>
    </row>
    <row r="13" spans="2:12" x14ac:dyDescent="0.55000000000000004">
      <c r="B13" s="12"/>
      <c r="C13" s="12"/>
      <c r="D13" s="1"/>
      <c r="E13" s="1"/>
      <c r="F13" s="2"/>
      <c r="G13" s="2"/>
      <c r="H13" s="3"/>
      <c r="I13" s="4"/>
    </row>
    <row r="14" spans="2:12" x14ac:dyDescent="0.55000000000000004">
      <c r="B14" s="1"/>
      <c r="C14" s="1"/>
      <c r="D14" s="1"/>
      <c r="E14" s="1"/>
      <c r="F14" s="2"/>
      <c r="G14" s="2"/>
      <c r="H14" s="3"/>
      <c r="I14" s="2"/>
    </row>
    <row r="15" spans="2:12" x14ac:dyDescent="0.55000000000000004">
      <c r="B15" s="1"/>
      <c r="C15" s="1"/>
      <c r="D15" s="1" t="s">
        <v>280</v>
      </c>
      <c r="E15" s="2">
        <f>SUM(E3:E14)</f>
        <v>470800</v>
      </c>
      <c r="G15" s="2"/>
      <c r="H15" s="3"/>
      <c r="I15" s="4"/>
    </row>
    <row r="16" spans="2:12" x14ac:dyDescent="0.55000000000000004">
      <c r="D16" s="1" t="s">
        <v>278</v>
      </c>
      <c r="F16" s="2">
        <f>SUM(F3:F14)</f>
        <v>0</v>
      </c>
      <c r="H16" s="2">
        <f>SUM(H3:H14)</f>
        <v>1105500</v>
      </c>
      <c r="L16" s="2">
        <f>SUM(L4:L13)</f>
        <v>1105500</v>
      </c>
    </row>
    <row r="17" spans="4:6" x14ac:dyDescent="0.55000000000000004">
      <c r="D17" s="1" t="s">
        <v>279</v>
      </c>
      <c r="F17" s="2">
        <f>E15-F16</f>
        <v>470800</v>
      </c>
    </row>
    <row r="20" spans="4:6" x14ac:dyDescent="0.55000000000000004">
      <c r="F20" s="10"/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C264-CE1A-4C0A-93C3-B57D2BDBAE40}">
  <dimension ref="B2:M50"/>
  <sheetViews>
    <sheetView workbookViewId="0">
      <selection activeCell="K2" sqref="K2:L15"/>
    </sheetView>
  </sheetViews>
  <sheetFormatPr defaultRowHeight="18" x14ac:dyDescent="0.55000000000000004"/>
  <cols>
    <col min="1" max="1" width="2.4140625" customWidth="1"/>
    <col min="2" max="2" width="7.83203125" bestFit="1" customWidth="1"/>
    <col min="3" max="3" width="11.08203125" customWidth="1"/>
    <col min="4" max="4" width="19.25" bestFit="1" customWidth="1"/>
    <col min="5" max="5" width="14.08203125" customWidth="1"/>
    <col min="6" max="6" width="15.58203125" style="9" customWidth="1"/>
    <col min="7" max="7" width="8.6640625" style="9"/>
    <col min="8" max="8" width="16.08203125" style="10" customWidth="1"/>
    <col min="9" max="9" width="23" style="11" bestFit="1" customWidth="1"/>
    <col min="10" max="10" width="5.4140625" customWidth="1"/>
  </cols>
  <sheetData>
    <row r="2" spans="2:12" x14ac:dyDescent="0.55000000000000004">
      <c r="B2" s="1" t="s">
        <v>0</v>
      </c>
      <c r="C2" s="1" t="s">
        <v>226</v>
      </c>
      <c r="D2" s="1" t="s">
        <v>1</v>
      </c>
      <c r="E2" s="1" t="s">
        <v>276</v>
      </c>
      <c r="F2" s="2" t="s">
        <v>277</v>
      </c>
      <c r="G2" s="2" t="s">
        <v>3</v>
      </c>
      <c r="H2" s="3" t="s">
        <v>282</v>
      </c>
      <c r="I2" s="4" t="s">
        <v>4</v>
      </c>
      <c r="K2" t="s">
        <v>287</v>
      </c>
      <c r="L2" t="s">
        <v>288</v>
      </c>
    </row>
    <row r="3" spans="2:12" x14ac:dyDescent="0.55000000000000004">
      <c r="B3" s="1"/>
      <c r="C3" s="1"/>
      <c r="D3" s="1"/>
      <c r="E3" s="1">
        <v>500000</v>
      </c>
      <c r="F3" s="2"/>
      <c r="G3" s="2"/>
      <c r="H3" s="3"/>
      <c r="I3" s="4"/>
    </row>
    <row r="4" spans="2:12" x14ac:dyDescent="0.55000000000000004">
      <c r="B4" s="15" t="s">
        <v>159</v>
      </c>
      <c r="C4" s="15" t="s">
        <v>227</v>
      </c>
      <c r="D4" s="1" t="s">
        <v>169</v>
      </c>
      <c r="E4" s="1"/>
      <c r="F4" s="2">
        <v>10200</v>
      </c>
      <c r="G4" s="2"/>
      <c r="H4" s="3"/>
      <c r="I4" s="4" t="s">
        <v>13</v>
      </c>
      <c r="K4">
        <v>1</v>
      </c>
      <c r="L4">
        <f>IF(K4=1,F4,"")</f>
        <v>10200</v>
      </c>
    </row>
    <row r="5" spans="2:12" x14ac:dyDescent="0.55000000000000004">
      <c r="B5" s="15" t="s">
        <v>160</v>
      </c>
      <c r="C5" s="15" t="s">
        <v>227</v>
      </c>
      <c r="D5" s="1" t="s">
        <v>233</v>
      </c>
      <c r="E5" s="1"/>
      <c r="F5" s="2">
        <v>19000</v>
      </c>
      <c r="G5" s="2"/>
      <c r="H5" s="3"/>
      <c r="I5" s="4"/>
      <c r="K5">
        <v>1</v>
      </c>
      <c r="L5">
        <f>IF(K5=1,F5,"")</f>
        <v>19000</v>
      </c>
    </row>
    <row r="6" spans="2:12" x14ac:dyDescent="0.55000000000000004">
      <c r="B6" s="15" t="s">
        <v>161</v>
      </c>
      <c r="C6" s="15"/>
      <c r="D6" s="1"/>
      <c r="E6" s="1"/>
      <c r="F6" s="2"/>
      <c r="G6" s="2"/>
      <c r="H6" s="3"/>
      <c r="I6" s="4"/>
    </row>
    <row r="7" spans="2:12" x14ac:dyDescent="0.55000000000000004">
      <c r="B7" s="15" t="s">
        <v>162</v>
      </c>
      <c r="C7" s="15"/>
      <c r="D7" s="1"/>
      <c r="E7" s="1"/>
      <c r="F7" s="2"/>
      <c r="G7" s="2"/>
      <c r="H7" s="3"/>
      <c r="I7" s="4"/>
    </row>
    <row r="8" spans="2:12" x14ac:dyDescent="0.55000000000000004">
      <c r="B8" s="15" t="s">
        <v>163</v>
      </c>
      <c r="C8" s="15"/>
      <c r="D8" s="1"/>
      <c r="E8" s="1"/>
      <c r="F8" s="2"/>
      <c r="G8" s="2"/>
      <c r="H8" s="3"/>
      <c r="I8" s="4"/>
    </row>
    <row r="9" spans="2:12" x14ac:dyDescent="0.55000000000000004">
      <c r="B9" s="15" t="s">
        <v>164</v>
      </c>
      <c r="C9" s="15"/>
      <c r="D9" s="1"/>
      <c r="E9" s="1"/>
      <c r="F9" s="2"/>
      <c r="G9" s="2"/>
      <c r="H9" s="3"/>
      <c r="I9" s="4"/>
    </row>
    <row r="10" spans="2:12" x14ac:dyDescent="0.55000000000000004">
      <c r="B10" s="15" t="s">
        <v>165</v>
      </c>
      <c r="C10" s="15"/>
      <c r="D10" s="1"/>
      <c r="E10" s="1"/>
      <c r="F10" s="2"/>
      <c r="G10" s="2"/>
      <c r="H10" s="3"/>
      <c r="I10" s="4"/>
    </row>
    <row r="11" spans="2:12" x14ac:dyDescent="0.55000000000000004">
      <c r="B11" s="15" t="s">
        <v>166</v>
      </c>
      <c r="C11" s="15"/>
      <c r="D11" s="1"/>
      <c r="E11" s="1"/>
      <c r="F11" s="2"/>
      <c r="G11" s="2"/>
      <c r="H11" s="3"/>
      <c r="I11" s="4"/>
    </row>
    <row r="12" spans="2:12" x14ac:dyDescent="0.55000000000000004">
      <c r="B12" s="15" t="s">
        <v>167</v>
      </c>
      <c r="C12" s="15"/>
      <c r="D12" s="1"/>
      <c r="E12" s="1"/>
      <c r="F12" s="2"/>
      <c r="G12" s="2"/>
      <c r="H12" s="3"/>
      <c r="I12" s="4"/>
    </row>
    <row r="13" spans="2:12" x14ac:dyDescent="0.55000000000000004">
      <c r="B13" s="15" t="s">
        <v>168</v>
      </c>
      <c r="C13" s="15"/>
      <c r="D13" s="1"/>
      <c r="E13" s="1"/>
      <c r="F13" s="2"/>
      <c r="G13" s="2"/>
      <c r="H13" s="3"/>
      <c r="I13" s="4"/>
    </row>
    <row r="14" spans="2:12" x14ac:dyDescent="0.55000000000000004">
      <c r="B14" s="12"/>
      <c r="C14" s="12"/>
      <c r="D14" s="1" t="s">
        <v>280</v>
      </c>
      <c r="E14" s="2">
        <f>SUM(E3:E13)</f>
        <v>500000</v>
      </c>
      <c r="F14" s="2"/>
      <c r="G14" s="2"/>
      <c r="H14" s="3"/>
      <c r="I14" s="4"/>
    </row>
    <row r="15" spans="2:12" x14ac:dyDescent="0.55000000000000004">
      <c r="B15" s="12"/>
      <c r="C15" s="12"/>
      <c r="D15" s="1" t="s">
        <v>278</v>
      </c>
      <c r="F15" s="2">
        <f>SUM(F4:F13)</f>
        <v>29200</v>
      </c>
      <c r="G15" s="2"/>
      <c r="H15" s="3"/>
      <c r="I15" s="5"/>
      <c r="L15" s="2">
        <f>SUM(L4:L13)</f>
        <v>29200</v>
      </c>
    </row>
    <row r="16" spans="2:12" x14ac:dyDescent="0.55000000000000004">
      <c r="B16" s="12"/>
      <c r="C16" s="12"/>
      <c r="D16" s="1" t="s">
        <v>279</v>
      </c>
      <c r="E16" s="1"/>
      <c r="F16" s="2">
        <f>E14-F15</f>
        <v>470800</v>
      </c>
      <c r="G16" s="2"/>
      <c r="H16" s="3"/>
      <c r="I16" s="4"/>
    </row>
    <row r="17" spans="2:13" x14ac:dyDescent="0.55000000000000004">
      <c r="B17" s="12"/>
      <c r="C17" s="12"/>
      <c r="D17" s="1"/>
      <c r="E17" s="1"/>
      <c r="F17" s="2"/>
      <c r="G17" s="2"/>
      <c r="H17" s="3"/>
      <c r="I17" s="4"/>
      <c r="L17" s="6"/>
      <c r="M17" s="7"/>
    </row>
    <row r="18" spans="2:13" x14ac:dyDescent="0.55000000000000004">
      <c r="B18" s="12"/>
      <c r="C18" s="12"/>
      <c r="D18" s="1"/>
      <c r="E18" s="1"/>
      <c r="F18" s="2"/>
      <c r="G18" s="2"/>
      <c r="H18" s="3"/>
      <c r="I18" s="4"/>
      <c r="M18" s="8"/>
    </row>
    <row r="19" spans="2:13" x14ac:dyDescent="0.55000000000000004">
      <c r="B19" s="12"/>
      <c r="C19" s="12"/>
      <c r="D19" s="1"/>
      <c r="E19" s="1"/>
      <c r="F19" s="2"/>
      <c r="G19" s="2"/>
      <c r="H19" s="3"/>
      <c r="I19" s="4"/>
      <c r="M19" s="7"/>
    </row>
    <row r="20" spans="2:13" x14ac:dyDescent="0.55000000000000004">
      <c r="B20" s="12"/>
      <c r="C20" s="12"/>
      <c r="D20" s="1"/>
      <c r="E20" s="1"/>
      <c r="F20" s="2"/>
      <c r="G20" s="2"/>
      <c r="H20" s="3"/>
      <c r="I20" s="4"/>
    </row>
    <row r="21" spans="2:13" x14ac:dyDescent="0.55000000000000004">
      <c r="B21" s="12"/>
      <c r="C21" s="12"/>
      <c r="D21" s="1"/>
      <c r="E21" s="1"/>
      <c r="F21" s="2"/>
      <c r="G21" s="2"/>
      <c r="H21" s="3"/>
      <c r="I21" s="4"/>
    </row>
    <row r="22" spans="2:13" x14ac:dyDescent="0.55000000000000004">
      <c r="B22" s="12"/>
      <c r="C22" s="12"/>
      <c r="D22" s="1"/>
      <c r="E22" s="1"/>
      <c r="F22" s="2"/>
      <c r="G22" s="2"/>
      <c r="H22" s="3"/>
      <c r="I22" s="4"/>
    </row>
    <row r="23" spans="2:13" x14ac:dyDescent="0.55000000000000004">
      <c r="B23" s="12"/>
      <c r="C23" s="12"/>
      <c r="D23" s="1"/>
      <c r="E23" s="1"/>
      <c r="F23" s="2"/>
      <c r="G23" s="2"/>
      <c r="H23" s="3"/>
      <c r="I23" s="5"/>
      <c r="M23" s="7"/>
    </row>
    <row r="24" spans="2:13" x14ac:dyDescent="0.55000000000000004">
      <c r="B24" s="12"/>
      <c r="C24" s="12"/>
      <c r="D24" s="1"/>
      <c r="E24" s="1"/>
      <c r="F24" s="2"/>
      <c r="G24" s="2"/>
      <c r="H24" s="3"/>
      <c r="I24" s="4"/>
      <c r="M24" s="7"/>
    </row>
    <row r="25" spans="2:13" x14ac:dyDescent="0.55000000000000004">
      <c r="B25" s="12"/>
      <c r="C25" s="12"/>
      <c r="D25" s="1"/>
      <c r="E25" s="1"/>
      <c r="F25" s="2"/>
      <c r="G25" s="2"/>
      <c r="H25" s="3"/>
      <c r="I25" s="4"/>
      <c r="M25" s="7"/>
    </row>
    <row r="26" spans="2:13" x14ac:dyDescent="0.55000000000000004">
      <c r="B26" s="12"/>
      <c r="C26" s="12"/>
      <c r="D26" s="1"/>
      <c r="E26" s="1"/>
      <c r="F26" s="2"/>
      <c r="G26" s="2"/>
      <c r="H26" s="3"/>
      <c r="I26" s="4"/>
      <c r="M26" s="7"/>
    </row>
    <row r="27" spans="2:13" x14ac:dyDescent="0.55000000000000004">
      <c r="B27" s="12"/>
      <c r="C27" s="12"/>
      <c r="D27" s="1"/>
      <c r="E27" s="1"/>
      <c r="F27" s="2"/>
      <c r="G27" s="2"/>
      <c r="H27" s="3"/>
      <c r="I27" s="4"/>
      <c r="M27" s="7"/>
    </row>
    <row r="28" spans="2:13" x14ac:dyDescent="0.55000000000000004">
      <c r="B28" s="12"/>
      <c r="C28" s="12"/>
      <c r="D28" s="1"/>
      <c r="E28" s="1"/>
      <c r="F28" s="2"/>
      <c r="G28" s="2"/>
      <c r="H28" s="3"/>
      <c r="I28" s="5"/>
      <c r="M28" s="7"/>
    </row>
    <row r="29" spans="2:13" x14ac:dyDescent="0.55000000000000004">
      <c r="B29" s="12"/>
      <c r="C29" s="12"/>
      <c r="D29" s="1"/>
      <c r="E29" s="1"/>
      <c r="F29" s="2"/>
      <c r="G29" s="2"/>
      <c r="H29" s="3"/>
      <c r="I29" s="5"/>
      <c r="M29" s="7"/>
    </row>
    <row r="30" spans="2:13" x14ac:dyDescent="0.55000000000000004">
      <c r="B30" s="12"/>
      <c r="C30" s="12"/>
      <c r="D30" s="1"/>
      <c r="E30" s="1"/>
      <c r="F30" s="2"/>
      <c r="G30" s="2"/>
      <c r="H30" s="3"/>
      <c r="I30" s="5"/>
      <c r="M30" s="7"/>
    </row>
    <row r="31" spans="2:13" x14ac:dyDescent="0.55000000000000004">
      <c r="B31" s="12"/>
      <c r="C31" s="12"/>
      <c r="D31" s="1"/>
      <c r="E31" s="1"/>
      <c r="F31" s="2"/>
      <c r="G31" s="2"/>
      <c r="H31" s="3"/>
      <c r="I31" s="4"/>
    </row>
    <row r="32" spans="2:13" x14ac:dyDescent="0.55000000000000004">
      <c r="B32" s="12"/>
      <c r="C32" s="12"/>
      <c r="D32" s="1"/>
      <c r="E32" s="1"/>
      <c r="F32" s="2"/>
      <c r="G32" s="2"/>
      <c r="H32" s="3"/>
      <c r="I32" s="4"/>
    </row>
    <row r="33" spans="2:9" x14ac:dyDescent="0.55000000000000004">
      <c r="B33" s="12"/>
      <c r="C33" s="12"/>
      <c r="D33" s="1"/>
      <c r="E33" s="1"/>
      <c r="F33" s="2"/>
      <c r="G33" s="2"/>
      <c r="H33" s="3"/>
      <c r="I33" s="4"/>
    </row>
    <row r="34" spans="2:9" x14ac:dyDescent="0.55000000000000004">
      <c r="B34" s="1"/>
      <c r="C34" s="1"/>
      <c r="D34" s="1"/>
      <c r="E34" s="1"/>
      <c r="F34" s="2"/>
      <c r="G34" s="2"/>
      <c r="H34" s="3"/>
      <c r="I34" s="4"/>
    </row>
    <row r="35" spans="2:9" x14ac:dyDescent="0.55000000000000004">
      <c r="B35" s="1"/>
      <c r="C35" s="1"/>
      <c r="D35" s="1"/>
      <c r="E35" s="1"/>
      <c r="F35" s="2"/>
      <c r="G35" s="2"/>
      <c r="H35" s="3"/>
      <c r="I35" s="2"/>
    </row>
    <row r="36" spans="2:9" x14ac:dyDescent="0.55000000000000004">
      <c r="B36" s="1">
        <v>33</v>
      </c>
      <c r="C36" s="1"/>
      <c r="D36" s="1"/>
      <c r="E36" s="1"/>
      <c r="F36" s="2"/>
      <c r="G36" s="2"/>
      <c r="H36" s="3"/>
      <c r="I36" s="2"/>
    </row>
    <row r="37" spans="2:9" x14ac:dyDescent="0.55000000000000004">
      <c r="B37" s="1">
        <v>34</v>
      </c>
      <c r="C37" s="1"/>
      <c r="D37" s="1"/>
      <c r="E37" s="1"/>
      <c r="F37" s="2"/>
      <c r="G37" s="2"/>
      <c r="H37" s="3"/>
      <c r="I37" s="2"/>
    </row>
    <row r="38" spans="2:9" x14ac:dyDescent="0.55000000000000004">
      <c r="B38" s="1">
        <v>35</v>
      </c>
      <c r="C38" s="1"/>
      <c r="D38" s="1"/>
      <c r="E38" s="1"/>
      <c r="F38" s="2"/>
      <c r="G38" s="2"/>
      <c r="H38" s="3"/>
      <c r="I38" s="2"/>
    </row>
    <row r="39" spans="2:9" x14ac:dyDescent="0.55000000000000004">
      <c r="B39" s="1">
        <v>36</v>
      </c>
      <c r="C39" s="1"/>
      <c r="D39" s="1"/>
      <c r="E39" s="1"/>
      <c r="F39" s="2"/>
      <c r="G39" s="2"/>
      <c r="H39" s="3"/>
      <c r="I39" s="2"/>
    </row>
    <row r="40" spans="2:9" x14ac:dyDescent="0.55000000000000004">
      <c r="B40" s="1">
        <v>37</v>
      </c>
      <c r="C40" s="1"/>
      <c r="D40" s="1"/>
      <c r="E40" s="1"/>
      <c r="F40" s="2"/>
      <c r="G40" s="2"/>
      <c r="H40" s="3"/>
      <c r="I40" s="2"/>
    </row>
    <row r="41" spans="2:9" x14ac:dyDescent="0.55000000000000004">
      <c r="B41" s="1">
        <v>38</v>
      </c>
      <c r="C41" s="1"/>
      <c r="D41" s="1"/>
      <c r="E41" s="1"/>
      <c r="F41" s="2"/>
      <c r="G41" s="2"/>
      <c r="H41" s="3"/>
      <c r="I41" s="2"/>
    </row>
    <row r="42" spans="2:9" x14ac:dyDescent="0.55000000000000004">
      <c r="B42" s="1">
        <v>39</v>
      </c>
      <c r="C42" s="1"/>
      <c r="D42" s="1"/>
      <c r="E42" s="1"/>
      <c r="F42" s="2"/>
      <c r="G42" s="2"/>
      <c r="H42" s="3"/>
      <c r="I42" s="2"/>
    </row>
    <row r="43" spans="2:9" x14ac:dyDescent="0.55000000000000004">
      <c r="B43" s="1">
        <v>40</v>
      </c>
      <c r="C43" s="1"/>
      <c r="D43" s="1"/>
      <c r="E43" s="1"/>
      <c r="F43" s="2"/>
      <c r="G43" s="2"/>
      <c r="H43" s="3"/>
      <c r="I43" s="2"/>
    </row>
    <row r="44" spans="2:9" x14ac:dyDescent="0.55000000000000004">
      <c r="B44" s="1"/>
      <c r="C44" s="1"/>
      <c r="D44" s="1" t="s">
        <v>5</v>
      </c>
      <c r="E44" s="1"/>
      <c r="F44" s="2">
        <f>SUM(F4:F43)</f>
        <v>529200</v>
      </c>
      <c r="G44" s="2"/>
      <c r="H44" s="3"/>
      <c r="I44" s="4"/>
    </row>
    <row r="48" spans="2:9" x14ac:dyDescent="0.55000000000000004">
      <c r="D48" t="s">
        <v>6</v>
      </c>
      <c r="F48" s="9">
        <v>200000</v>
      </c>
      <c r="G48" s="9" t="s">
        <v>7</v>
      </c>
    </row>
    <row r="49" spans="6:7" x14ac:dyDescent="0.55000000000000004">
      <c r="F49" s="10">
        <v>1191.4100000000001</v>
      </c>
      <c r="G49" s="9" t="s">
        <v>8</v>
      </c>
    </row>
    <row r="50" spans="6:7" x14ac:dyDescent="0.55000000000000004">
      <c r="F50" s="9">
        <f>F48/F49</f>
        <v>167.86832408658648</v>
      </c>
      <c r="G50" s="9" t="s">
        <v>9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トータル</vt:lpstr>
      <vt:lpstr>6月</vt:lpstr>
      <vt:lpstr>5月</vt:lpstr>
      <vt:lpstr>4月</vt:lpstr>
      <vt:lpstr>3月</vt:lpstr>
      <vt:lpstr>2月</vt:lpstr>
      <vt:lpstr>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2018-06-29T10:36:48Z</dcterms:created>
  <dcterms:modified xsi:type="dcterms:W3CDTF">2018-10-12T07:08:17Z</dcterms:modified>
</cp:coreProperties>
</file>