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32755C10-4266-4882-BE4A-2B0A8F20EDB9}" xr6:coauthVersionLast="43" xr6:coauthVersionMax="43" xr10:uidLastSave="{00000000-0000-0000-0000-000000000000}"/>
  <bookViews>
    <workbookView xWindow="690" yWindow="270" windowWidth="18500" windowHeight="11130" firstSheet="1" activeTab="10" xr2:uid="{EE15E8B2-6B86-4E73-A812-32BAA3137644}"/>
  </bookViews>
  <sheets>
    <sheet name="トータル（前期）" sheetId="1" r:id="rId1"/>
    <sheet name="トータル（後期）" sheetId="13" r:id="rId2"/>
    <sheet name="1月" sheetId="2" r:id="rId3"/>
    <sheet name="2月" sheetId="3" r:id="rId4"/>
    <sheet name="3月 " sheetId="4" r:id="rId5"/>
    <sheet name="4月 " sheetId="5" r:id="rId6"/>
    <sheet name="5月" sheetId="6" r:id="rId7"/>
    <sheet name="6月" sheetId="9" r:id="rId8"/>
    <sheet name="7月" sheetId="12" r:id="rId9"/>
    <sheet name="8月" sheetId="14" r:id="rId10"/>
    <sheet name="輸出のみ" sheetId="10" r:id="rId11"/>
    <sheet name="装置とInvoice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07" i="10" l="1"/>
  <c r="AA206" i="10"/>
  <c r="Z205" i="10" l="1"/>
  <c r="Z204" i="10"/>
  <c r="AA203" i="10"/>
  <c r="P215" i="10" l="1"/>
  <c r="S215" i="10" s="1"/>
  <c r="U215" i="10" s="1"/>
  <c r="M210" i="10"/>
  <c r="S213" i="10" s="1"/>
  <c r="Y213" i="10"/>
  <c r="Z213" i="10" s="1"/>
  <c r="Y212" i="10"/>
  <c r="Z212" i="10" s="1"/>
  <c r="T212" i="10"/>
  <c r="Y211" i="10"/>
  <c r="Z211" i="10" s="1"/>
  <c r="Y210" i="10"/>
  <c r="Z210" i="10" s="1"/>
  <c r="O210" i="10" l="1"/>
  <c r="P210" i="10" s="1"/>
  <c r="O211" i="10"/>
  <c r="S211" i="10" s="1"/>
  <c r="U211" i="10" s="1"/>
  <c r="V211" i="10" s="1"/>
  <c r="O212" i="10"/>
  <c r="P212" i="10" s="1"/>
  <c r="S212" i="10" s="1"/>
  <c r="U212" i="10" s="1"/>
  <c r="V212" i="10" s="1"/>
  <c r="T211" i="10"/>
  <c r="S210" i="10"/>
  <c r="T210" i="10"/>
  <c r="T213" i="10"/>
  <c r="U213" i="10" s="1"/>
  <c r="V213" i="10" s="1"/>
  <c r="E3" i="14"/>
  <c r="E68" i="14" s="1"/>
  <c r="F70" i="14" s="1"/>
  <c r="H69" i="14"/>
  <c r="F69" i="14"/>
  <c r="F71" i="14" s="1"/>
  <c r="U210" i="10" l="1"/>
  <c r="V210" i="10" s="1"/>
  <c r="J208" i="10"/>
  <c r="P206" i="10" l="1"/>
  <c r="T206" i="10"/>
  <c r="P207" i="10"/>
  <c r="S207" i="10" s="1"/>
  <c r="U207" i="10" s="1"/>
  <c r="S206" i="10"/>
  <c r="U206" i="10" l="1"/>
  <c r="P208" i="10"/>
  <c r="S208" i="10" s="1"/>
  <c r="U208" i="10" s="1"/>
  <c r="P202" i="10"/>
  <c r="S202" i="10" s="1"/>
  <c r="U202" i="10" s="1"/>
  <c r="P201" i="10" l="1"/>
  <c r="S201" i="10" s="1"/>
  <c r="U201" i="10" s="1"/>
  <c r="H230" i="10" l="1"/>
  <c r="E230" i="10"/>
  <c r="E198" i="10"/>
  <c r="J196" i="10"/>
  <c r="J184" i="10"/>
  <c r="J183" i="10"/>
  <c r="J146" i="10"/>
  <c r="T200" i="10"/>
  <c r="E204" i="10" s="1"/>
  <c r="O200" i="10"/>
  <c r="P199" i="10"/>
  <c r="S199" i="10" s="1"/>
  <c r="U199" i="10" s="1"/>
  <c r="P198" i="10"/>
  <c r="S198" i="10" s="1"/>
  <c r="U198" i="10" s="1"/>
  <c r="P197" i="10"/>
  <c r="S197" i="10" s="1"/>
  <c r="U197" i="10" s="1"/>
  <c r="P196" i="10"/>
  <c r="S196" i="10" s="1"/>
  <c r="U196" i="10" s="1"/>
  <c r="P195" i="10"/>
  <c r="S195" i="10" s="1"/>
  <c r="U195" i="10" s="1"/>
  <c r="P194" i="10"/>
  <c r="S194" i="10" s="1"/>
  <c r="U194" i="10" s="1"/>
  <c r="P193" i="10"/>
  <c r="S193" i="10" s="1"/>
  <c r="U193" i="10" s="1"/>
  <c r="E231" i="10" l="1"/>
  <c r="U200" i="10"/>
  <c r="P200" i="10"/>
  <c r="N200" i="10" s="1"/>
  <c r="H202" i="10" s="1"/>
  <c r="Z181" i="10"/>
  <c r="Z180" i="10"/>
  <c r="H231" i="10" l="1"/>
  <c r="M231" i="10" s="1"/>
  <c r="J202" i="10"/>
  <c r="P191" i="10"/>
  <c r="S191" i="10" s="1"/>
  <c r="U191" i="10" s="1"/>
  <c r="P189" i="10"/>
  <c r="S189" i="10" s="1"/>
  <c r="U189" i="10" s="1"/>
  <c r="P188" i="10"/>
  <c r="S188" i="10" s="1"/>
  <c r="U188" i="10" s="1"/>
  <c r="O185" i="10"/>
  <c r="S185" i="10" s="1"/>
  <c r="O184" i="10"/>
  <c r="P184" i="10" s="1"/>
  <c r="S184" i="10" s="1"/>
  <c r="O183" i="10"/>
  <c r="S183" i="10" s="1"/>
  <c r="O182" i="10"/>
  <c r="P182" i="10" s="1"/>
  <c r="S182" i="10" s="1"/>
  <c r="Y185" i="10"/>
  <c r="Y184" i="10"/>
  <c r="Z184" i="10" s="1"/>
  <c r="Y183" i="10"/>
  <c r="Z183" i="10" s="1"/>
  <c r="Y182" i="10"/>
  <c r="T184" i="10" l="1"/>
  <c r="T183" i="10"/>
  <c r="U183" i="10" s="1"/>
  <c r="V183" i="10" s="1"/>
  <c r="T185" i="10"/>
  <c r="U185" i="10" s="1"/>
  <c r="V185" i="10" s="1"/>
  <c r="Z185" i="10"/>
  <c r="T182" i="10"/>
  <c r="U182" i="10" s="1"/>
  <c r="V182" i="10" s="1"/>
  <c r="Z182" i="10"/>
  <c r="U184" i="10"/>
  <c r="V184" i="10" s="1"/>
  <c r="P187" i="10"/>
  <c r="S187" i="10" s="1"/>
  <c r="U187" i="10" s="1"/>
  <c r="Y181" i="10" l="1"/>
  <c r="T181" i="10" s="1"/>
  <c r="P181" i="10"/>
  <c r="S181" i="10" s="1"/>
  <c r="U181" i="10" l="1"/>
  <c r="V181" i="10" s="1"/>
  <c r="Y180" i="10"/>
  <c r="T180" i="10" s="1"/>
  <c r="P180" i="10"/>
  <c r="S180" i="10" s="1"/>
  <c r="U180" i="10" l="1"/>
  <c r="V180" i="10" s="1"/>
  <c r="E3" i="12" l="1"/>
  <c r="E68" i="12" s="1"/>
  <c r="W18" i="13"/>
  <c r="U18" i="13"/>
  <c r="T18" i="13"/>
  <c r="S18" i="13"/>
  <c r="R18" i="13"/>
  <c r="Y18" i="13" s="1"/>
  <c r="O18" i="13"/>
  <c r="N18" i="13"/>
  <c r="L18" i="13"/>
  <c r="K18" i="13"/>
  <c r="H18" i="13"/>
  <c r="F18" i="13"/>
  <c r="E18" i="13"/>
  <c r="D18" i="13"/>
  <c r="O15" i="13"/>
  <c r="N15" i="13"/>
  <c r="L15" i="13"/>
  <c r="J15" i="13"/>
  <c r="I15" i="13"/>
  <c r="H15" i="13"/>
  <c r="G15" i="13"/>
  <c r="F15" i="13"/>
  <c r="E15" i="13"/>
  <c r="D15" i="13"/>
  <c r="P12" i="13"/>
  <c r="O12" i="13"/>
  <c r="N12" i="13"/>
  <c r="M12" i="13"/>
  <c r="L12" i="13"/>
  <c r="K12" i="13"/>
  <c r="I12" i="13"/>
  <c r="H12" i="13"/>
  <c r="G12" i="13"/>
  <c r="F12" i="13"/>
  <c r="E12" i="13"/>
  <c r="D12" i="13"/>
  <c r="P9" i="13"/>
  <c r="O9" i="13"/>
  <c r="N9" i="13"/>
  <c r="M9" i="13"/>
  <c r="M15" i="13" s="1"/>
  <c r="L9" i="13"/>
  <c r="K9" i="13"/>
  <c r="I9" i="13"/>
  <c r="H9" i="13"/>
  <c r="F9" i="13"/>
  <c r="E9" i="13"/>
  <c r="D9" i="13"/>
  <c r="P15" i="13"/>
  <c r="K15" i="13"/>
  <c r="I18" i="13"/>
  <c r="C15" i="13"/>
  <c r="J12" i="13"/>
  <c r="C12" i="13"/>
  <c r="J18" i="13"/>
  <c r="H69" i="12"/>
  <c r="F69" i="12"/>
  <c r="C3" i="13" s="1"/>
  <c r="C18" i="13" s="1"/>
  <c r="P13" i="13" l="1"/>
  <c r="F71" i="12"/>
  <c r="F70" i="12"/>
  <c r="P16" i="13"/>
  <c r="C9" i="13"/>
  <c r="P18" i="13"/>
  <c r="P19" i="13" s="1"/>
  <c r="J9" i="13"/>
  <c r="P177" i="10"/>
  <c r="S177" i="10" s="1"/>
  <c r="U177" i="10" s="1"/>
  <c r="P176" i="10"/>
  <c r="S176" i="10" s="1"/>
  <c r="U176" i="10" s="1"/>
  <c r="P178" i="10"/>
  <c r="S178" i="10" s="1"/>
  <c r="U178" i="10" s="1"/>
  <c r="P175" i="10"/>
  <c r="S175" i="10" s="1"/>
  <c r="U175" i="10" s="1"/>
  <c r="P10" i="13" l="1"/>
  <c r="F38" i="5"/>
  <c r="F31" i="4"/>
  <c r="P173" i="10" l="1"/>
  <c r="S173" i="10" s="1"/>
  <c r="U173" i="10" s="1"/>
  <c r="P8" i="1" l="1"/>
  <c r="K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7" i="9"/>
  <c r="C8" i="1" s="1"/>
  <c r="H87" i="9"/>
  <c r="I8" i="1" s="1"/>
  <c r="P159" i="10"/>
  <c r="S159" i="10" s="1"/>
  <c r="P160" i="10"/>
  <c r="AA160" i="10"/>
  <c r="J177" i="10"/>
  <c r="Z160" i="10"/>
  <c r="Y160" i="10"/>
  <c r="T160" i="10" s="1"/>
  <c r="S160" i="10"/>
  <c r="Z159" i="10"/>
  <c r="Y159" i="10"/>
  <c r="T159" i="10" s="1"/>
  <c r="F89" i="9" l="1"/>
  <c r="U159" i="10"/>
  <c r="V159" i="10" s="1"/>
  <c r="U160" i="10"/>
  <c r="V160" i="10" s="1"/>
  <c r="F234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43" i="10" l="1"/>
  <c r="F242" i="10"/>
  <c r="F241" i="10"/>
  <c r="Y141" i="10" l="1"/>
  <c r="S153" i="10" l="1"/>
  <c r="U153" i="10" s="1"/>
  <c r="AE144" i="10" l="1"/>
  <c r="AG144" i="10" s="1"/>
  <c r="J169" i="10" s="1"/>
  <c r="J225" i="10" s="1"/>
  <c r="AF144" i="10" l="1"/>
  <c r="S150" i="10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C135" i="10"/>
  <c r="AD135" i="10" s="1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29" i="10" l="1"/>
  <c r="E229" i="10"/>
  <c r="P128" i="10"/>
  <c r="S128" i="10" s="1"/>
  <c r="U128" i="10" s="1"/>
  <c r="M230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28" i="10"/>
  <c r="E228" i="10"/>
  <c r="F226" i="10"/>
  <c r="H225" i="10"/>
  <c r="E225" i="10"/>
  <c r="F238" i="10"/>
  <c r="AC203" i="10"/>
  <c r="AC202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92" i="10"/>
  <c r="AB191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92" i="10"/>
  <c r="AA191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227" i="10" l="1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O118" i="10" l="1"/>
  <c r="P118" i="10" s="1"/>
  <c r="S118" i="10" s="1"/>
  <c r="U118" i="10" s="1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29" i="10" l="1"/>
  <c r="E65" i="10" l="1"/>
  <c r="O82" i="10" l="1"/>
  <c r="M228" i="10" l="1"/>
  <c r="F235" i="10"/>
  <c r="F237" i="10" l="1"/>
  <c r="F233" i="10" l="1"/>
  <c r="F239" i="10" s="1"/>
  <c r="J239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6" i="9" s="1"/>
  <c r="F88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<sst xmlns="http://schemas.openxmlformats.org/spreadsheetml/2006/main" count="1902" uniqueCount="1090">
  <si>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</si>
  <si>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</si>
  <si>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</si>
  <si>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</si>
  <si>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</si>
  <si>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</si>
  <si>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</si>
  <si>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</si>
  <si>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</si>
  <si>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</si>
  <si>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</si>
  <si>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</si>
  <si>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</si>
  <si>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</si>
  <si>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</si>
  <si>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</si>
  <si>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</si>
  <si>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</si>
  <si>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</si>
  <si>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</si>
  <si>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</si>
  <si>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</si>
  <si>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</si>
  <si>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</si>
  <si>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</si>
  <si>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</si>
  <si>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</si>
  <si>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</si>
  <si>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</si>
  <si>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</si>
  <si>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</si>
  <si>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</si>
  <si>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</si>
  <si>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</si>
  <si>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</si>
  <si>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</si>
  <si>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</si>
  <si>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</si>
  <si>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</si>
  <si>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</si>
  <si>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</si>
  <si>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</si>
  <si>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</si>
  <si>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</si>
  <si>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</si>
  <si>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</si>
  <si>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</si>
  <si>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</si>
  <si>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</si>
  <si>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</si>
  <si>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</si>
  <si>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</si>
  <si>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</si>
  <si>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</si>
  <si>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</si>
  <si>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</si>
  <si>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</si>
  <si>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</si>
  <si>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</si>
  <si>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</si>
  <si>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</si>
  <si>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</si>
  <si>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</si>
  <si>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</si>
  <si>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</si>
  <si>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</si>
  <si>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</si>
  <si>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</si>
  <si>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</si>
  <si>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</si>
  <si>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</si>
  <si>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</si>
  <si>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</si>
  <si>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</si>
  <si>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</si>
  <si>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</si>
  <si>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</si>
  <si>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</si>
  <si>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</si>
  <si>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</si>
  <si>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</si>
  <si>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</si>
  <si>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</si>
  <si>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</si>
  <si>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</si>
  <si>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</si>
  <si>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</si>
  <si>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</si>
  <si>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</si>
  <si>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</si>
  <si>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</si>
  <si>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</si>
  <si>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</si>
  <si>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</si>
  <si>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</si>
  <si>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</si>
  <si>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</si>
  <si>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</si>
  <si>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</si>
  <si>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</si>
  <si>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</si>
  <si>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</si>
  <si>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</si>
  <si>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</si>
  <si>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</si>
  <si>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</si>
  <si>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</si>
  <si>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</si>
  <si>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</si>
  <si>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</si>
  <si>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</si>
  <si>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</si>
  <si>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</si>
  <si>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</si>
  <si>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</si>
  <si>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</si>
  <si>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</si>
  <si>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</si>
  <si>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</si>
  <si>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</si>
  <si>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</si>
  <si>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</si>
  <si>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</si>
  <si>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</si>
  <si>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</si>
  <si>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</si>
  <si>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</si>
  <si>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</si>
  <si>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</si>
  <si>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</si>
  <si>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</si>
  <si>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</si>
  <si>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</si>
  <si>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</si>
  <si>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</si>
  <si>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</si>
  <si>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</si>
  <si>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</si>
  <si>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</si>
  <si>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</si>
  <si>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</si>
  <si>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</si>
  <si>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</si>
  <si>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</si>
  <si>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</si>
  <si>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</si>
  <si>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</si>
  <si>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</si>
  <si>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</si>
  <si>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</si>
  <si>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</si>
  <si>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</si>
  <si>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</si>
  <si>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</si>
  <si>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</si>
  <si>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</si>
  <si>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</si>
  <si>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</si>
  <si>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</si>
  <si>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</si>
  <si>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</si>
  <si>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</si>
  <si>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</si>
  <si>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</si>
  <si>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</si>
  <si>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</si>
  <si>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</si>
  <si>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</si>
  <si>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</si>
  <si>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</si>
  <si>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</si>
  <si>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</si>
  <si>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</si>
  <si>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</si>
  <si>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</si>
  <si>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</si>
  <si>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</si>
  <si>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</si>
  <si>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</si>
  <si>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</si>
  <si>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</si>
  <si>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</si>
  <si>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</si>
  <si>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</si>
  <si>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</si>
  <si>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</si>
  <si>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</si>
  <si>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</si>
  <si>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</si>
  <si>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</si>
  <si>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</si>
  <si>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</si>
  <si>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</si>
  <si>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</si>
  <si>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</si>
  <si>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</si>
  <si>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</si>
  <si>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</si>
  <si>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</si>
  <si>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</si>
  <si>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</si>
  <si>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</si>
  <si>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</si>
  <si>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</si>
  <si>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</si>
  <si>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</si>
  <si>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</si>
  <si>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</si>
  <si>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</si>
  <si>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</si>
  <si>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</si>
  <si>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</si>
  <si>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</si>
  <si>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</si>
  <si>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</si>
  <si>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</si>
  <si>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</si>
  <si>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</si>
  <si>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</si>
  <si>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</si>
  <si>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</si>
  <si>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</si>
  <si>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</si>
  <si>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</si>
  <si>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</si>
  <si>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</si>
  <si>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</si>
  <si>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</si>
  <si>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</si>
  <si>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</si>
  <si>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</si>
  <si>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</si>
  <si>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</si>
  <si>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</si>
  <si>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</si>
  <si>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</si>
  <si>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</si>
  <si>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</si>
  <si>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</si>
  <si>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</si>
  <si>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</si>
  <si>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</si>
  <si>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</si>
  <si>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</si>
  <si>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</si>
  <si>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</si>
  <si>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</si>
  <si>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</si>
  <si>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</si>
  <si>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</si>
  <si>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</si>
  <si>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</si>
  <si>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</si>
  <si>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</si>
  <si>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</si>
  <si>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</si>
  <si>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</si>
  <si>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</si>
  <si>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</si>
  <si>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</si>
  <si>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</si>
  <si>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</si>
  <si>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</si>
  <si>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</si>
  <si>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</si>
  <si>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</si>
  <si>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</si>
  <si>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</si>
  <si>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</si>
  <si>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</si>
  <si>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</si>
  <si>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</si>
  <si>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</si>
  <si>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</si>
  <si>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</si>
  <si>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</si>
  <si>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</si>
  <si>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</si>
  <si>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</si>
  <si>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</si>
  <si>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</si>
  <si>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</si>
  <si>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</si>
  <si>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</si>
  <si>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</si>
  <si>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</si>
  <si>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</si>
  <si>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</si>
  <si>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</si>
  <si>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</si>
  <si>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</si>
  <si>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</si>
  <si>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</si>
  <si>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</si>
  <si>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</si>
  <si>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</si>
  <si>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</si>
  <si>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</si>
  <si>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</si>
  <si>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</si>
  <si>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</si>
  <si>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</si>
  <si>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</si>
  <si>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</si>
  <si>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</si>
  <si>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</si>
  <si>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</si>
  <si>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</si>
  <si>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</si>
  <si>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</si>
  <si>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</si>
  <si>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</si>
  <si>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</si>
  <si>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</si>
  <si>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</si>
  <si>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</si>
  <si>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</si>
  <si>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</si>
  <si>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</si>
  <si>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</si>
  <si>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</si>
  <si>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</si>
  <si>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</si>
  <si>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</si>
  <si>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</si>
  <si>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</si>
  <si>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</si>
  <si>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</si>
  <si>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</si>
  <si>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</si>
  <si>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</si>
  <si>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</si>
  <si>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</si>
  <si>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</si>
  <si>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</si>
  <si>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</si>
  <si>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</si>
  <si>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</si>
  <si>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</si>
  <si>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</si>
  <si>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</si>
  <si>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</si>
  <si>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</si>
  <si>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</si>
  <si>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</si>
  <si>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</si>
  <si>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</si>
  <si>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</si>
  <si>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</si>
  <si>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</si>
  <si>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</si>
  <si>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</si>
  <si>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</si>
  <si>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</si>
  <si>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</si>
  <si>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</si>
  <si>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</si>
  <si>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</si>
  <si>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</si>
  <si>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</si>
  <si>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</si>
  <si>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</si>
  <si>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</si>
  <si>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</si>
  <si>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</si>
  <si>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</si>
  <si>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</si>
  <si>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</si>
  <si>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</si>
  <si>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</si>
  <si>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</si>
  <si>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</si>
  <si>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</si>
  <si>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</si>
  <si>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</si>
  <si>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</si>
  <si>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</si>
  <si>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</si>
  <si>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</si>
  <si>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</si>
  <si>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</si>
  <si>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</si>
  <si>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</si>
  <si>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</si>
  <si>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</si>
  <si>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</si>
  <si>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</si>
  <si>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</si>
  <si>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</si>
  <si>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</si>
  <si>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</si>
  <si>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</si>
  <si>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</si>
  <si>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</si>
  <si>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</si>
  <si>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</si>
  <si>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</si>
  <si>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</si>
  <si>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</si>
  <si>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</si>
  <si>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</si>
  <si>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</si>
  <si>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</si>
  <si>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</si>
  <si>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</si>
  <si>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</si>
  <si>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</si>
  <si>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</si>
  <si>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</si>
  <si>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</si>
  <si>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</si>
  <si>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</si>
  <si>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</si>
  <si>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</si>
  <si>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</si>
  <si>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</si>
  <si>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</si>
  <si>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</si>
  <si>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</si>
  <si>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</si>
  <si>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</si>
  <si>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</si>
  <si>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</si>
  <si>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</si>
  <si>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</si>
  <si>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</si>
  <si>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</si>
  <si>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</si>
  <si>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</si>
  <si>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</si>
  <si>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</si>
  <si>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</si>
  <si>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</si>
  <si>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</si>
  <si>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</si>
  <si>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</si>
  <si>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</si>
  <si>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</si>
  <si>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</si>
  <si>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</si>
  <si>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</si>
  <si>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</si>
  <si>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</si>
  <si>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</si>
  <si>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</si>
  <si>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</si>
  <si>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</si>
  <si>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</si>
  <si>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</si>
  <si>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</si>
  <si>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</si>
  <si>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</si>
  <si>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</si>
  <si>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</si>
  <si>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</si>
  <si>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</si>
  <si>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</si>
  <si>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</si>
  <si>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</si>
  <si>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</si>
  <si>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</si>
  <si>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</si>
  <si>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</si>
  <si>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</si>
  <si>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</si>
  <si>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</si>
  <si>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</si>
  <si>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</si>
  <si>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</si>
  <si>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</si>
  <si>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</si>
  <si>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</si>
  <si>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</si>
  <si>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</si>
  <si>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</si>
  <si>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</si>
  <si>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</si>
  <si>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</si>
  <si>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</si>
  <si>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</si>
  <si>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</si>
  <si>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</si>
  <si>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</si>
  <si>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</si>
  <si>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</si>
  <si>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</si>
  <si>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</si>
  <si>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</si>
  <si>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</si>
  <si>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</si>
  <si>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</si>
  <si>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</si>
  <si>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</si>
  <si>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</si>
  <si>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</si>
  <si>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</si>
  <si>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</si>
  <si>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</si>
  <si>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</si>
  <si>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</si>
  <si>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</si>
  <si>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</si>
  <si>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</si>
  <si>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</si>
  <si>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</si>
  <si>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</si>
  <si>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</si>
  <si>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</si>
  <si>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</si>
  <si>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</si>
  <si>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</si>
  <si>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</si>
  <si>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</si>
  <si>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</si>
  <si>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</si>
  <si>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</si>
  <si>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</si>
  <si>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</si>
  <si>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</si>
  <si>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</si>
  <si>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</si>
  <si>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</si>
  <si>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</si>
  <si>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</si>
  <si>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</si>
  <si>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</si>
  <si>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</si>
  <si>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</si>
  <si>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</si>
  <si>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</si>
  <si>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</si>
  <si>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</si>
  <si>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</si>
  <si>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</si>
  <si>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</si>
  <si>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</si>
  <si>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</si>
  <si>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</si>
  <si>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</si>
  <si>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</si>
  <si>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</si>
  <si>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</si>
  <si>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</si>
  <si>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</si>
  <si>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</si>
  <si>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</si>
  <si>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</si>
  <si>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</si>
  <si>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</si>
  <si>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</si>
  <si>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</si>
  <si>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</si>
  <si>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</si>
  <si>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</si>
  <si>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</si>
  <si>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</si>
  <si>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</si>
  <si>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</si>
  <si>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</si>
  <si>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</si>
  <si>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</si>
  <si>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</si>
  <si>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</si>
  <si>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</si>
  <si>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</si>
  <si>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</si>
  <si>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</si>
  <si>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</si>
  <si>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</si>
  <si>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</si>
  <si>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</si>
  <si>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</si>
  <si>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</si>
  <si>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</si>
  <si>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</si>
  <si>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</si>
  <si>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</si>
  <si>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</si>
  <si>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</si>
  <si>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</si>
  <si>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</si>
  <si>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</si>
  <si>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</si>
  <si>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</si>
  <si>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</si>
  <si>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</si>
  <si>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</si>
  <si>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</si>
  <si>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</si>
  <si>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</si>
  <si>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</si>
  <si>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</si>
  <si>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</si>
  <si>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</si>
  <si>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</si>
  <si>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</si>
  <si>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</si>
  <si>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</si>
  <si>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</si>
  <si>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</si>
  <si>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</si>
  <si>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</si>
  <si>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</si>
  <si>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</si>
  <si>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</si>
  <si>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</si>
  <si>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</si>
  <si>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</si>
  <si>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</si>
  <si>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</si>
  <si>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</si>
  <si>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</si>
  <si>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</si>
  <si>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</si>
  <si>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</si>
  <si>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</si>
  <si>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</si>
  <si>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</si>
  <si>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</si>
  <si>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</si>
  <si>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</si>
  <si>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</si>
  <si>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</si>
  <si>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</si>
  <si>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</si>
  <si>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</si>
  <si>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</si>
  <si>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</si>
  <si>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</si>
  <si>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</si>
  <si>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</si>
  <si>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</si>
  <si>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</si>
  <si>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</si>
  <si>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</si>
  <si>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</si>
  <si>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</si>
  <si>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</si>
  <si>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</si>
  <si>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</si>
  <si>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</si>
  <si>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</si>
  <si>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</si>
  <si>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</si>
  <si>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</si>
  <si>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</si>
  <si>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</si>
  <si>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</si>
  <si>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</si>
  <si>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</si>
  <si>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</si>
  <si>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</si>
  <si>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</si>
  <si>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</si>
  <si>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</si>
  <si>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</si>
  <si>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</si>
  <si>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</si>
  <si>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</si>
  <si>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</si>
  <si>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</si>
  <si>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</si>
  <si>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</si>
  <si>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</si>
  <si>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</si>
  <si>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</si>
  <si>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</si>
  <si>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</si>
  <si>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</si>
  <si>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</si>
  <si>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</si>
  <si>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</si>
  <si>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</si>
  <si>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</si>
  <si>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</si>
  <si>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</si>
  <si>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</si>
  <si>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</si>
  <si>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</si>
  <si>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</si>
  <si>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</si>
  <si>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</si>
  <si>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</si>
  <si>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</si>
  <si>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</si>
  <si>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</si>
  <si>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</si>
  <si>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</si>
  <si>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</si>
  <si>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</si>
  <si>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</si>
  <si>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</si>
  <si>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</si>
  <si>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</si>
  <si>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</si>
  <si>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</si>
  <si>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</si>
  <si>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</si>
  <si>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</si>
  <si>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</si>
  <si>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</si>
  <si>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</si>
  <si>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</si>
  <si>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</si>
  <si>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</si>
  <si>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</si>
  <si>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</si>
  <si>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</si>
  <si>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</si>
  <si>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</si>
  <si>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</si>
  <si>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</si>
  <si>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</si>
  <si>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</si>
  <si>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</si>
  <si>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</si>
  <si>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</si>
  <si>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</si>
  <si>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</si>
  <si>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</si>
  <si>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</si>
  <si>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</si>
  <si>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</si>
  <si>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</si>
  <si>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</si>
  <si>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</si>
  <si>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</si>
  <si>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</si>
  <si>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</si>
  <si>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</si>
  <si>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</si>
  <si>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</si>
  <si>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</si>
  <si>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</si>
  <si>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</si>
  <si>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</si>
  <si>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</si>
  <si>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</si>
  <si>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</si>
  <si>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</si>
  <si>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</si>
  <si>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</si>
  <si>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</si>
  <si>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</si>
  <si>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</si>
  <si>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</si>
  <si>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</si>
  <si>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</si>
  <si>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</si>
  <si>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</si>
  <si>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</si>
  <si>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</si>
  <si>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</si>
  <si>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</si>
  <si>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</si>
  <si>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</si>
  <si>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</si>
  <si>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</si>
  <si>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</si>
  <si>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</si>
  <si>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</si>
  <si>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</si>
  <si>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</si>
  <si>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</si>
  <si>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</si>
  <si>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</si>
  <si>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</si>
  <si>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</si>
  <si>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</si>
  <si>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</si>
  <si>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</si>
  <si>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</si>
  <si>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</si>
  <si>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</si>
  <si>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</si>
  <si>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</si>
  <si>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</si>
  <si>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</si>
  <si>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</si>
  <si>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</si>
  <si>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</si>
  <si>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</si>
  <si>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</si>
  <si>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</si>
  <si>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</si>
  <si>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</si>
  <si>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</si>
  <si>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</si>
  <si>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</si>
  <si>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</si>
  <si>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</si>
  <si>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</si>
  <si>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</si>
  <si>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</si>
  <si>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</si>
  <si>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</si>
  <si>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</si>
  <si>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</si>
  <si>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</si>
  <si>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</si>
  <si>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</si>
  <si>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</si>
  <si>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</si>
  <si>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</si>
  <si>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</si>
  <si>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</si>
  <si>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</si>
  <si>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</si>
  <si>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</si>
  <si>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</si>
  <si>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</si>
  <si>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</si>
  <si>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</si>
  <si>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</si>
  <si>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</si>
  <si>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</si>
  <si>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</si>
  <si>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</si>
  <si>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</si>
  <si>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</si>
  <si>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</si>
  <si>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</si>
  <si>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</si>
  <si>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</si>
  <si>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</si>
  <si>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</si>
  <si>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</si>
  <si>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</si>
  <si>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</si>
  <si>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</si>
  <si>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</si>
  <si>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</si>
  <si>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</si>
  <si>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</si>
  <si>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</si>
  <si>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</si>
  <si>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</si>
  <si>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</si>
  <si>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</si>
  <si>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</si>
  <si>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</si>
  <si>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</si>
  <si>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</si>
  <si>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</si>
  <si>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</si>
  <si>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</si>
  <si>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</si>
  <si>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</si>
  <si>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</si>
  <si>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</si>
  <si>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</si>
  <si>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</si>
  <si>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</si>
  <si>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</si>
  <si>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</si>
  <si>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</si>
  <si>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</si>
  <si>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</si>
  <si>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</si>
  <si>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</si>
  <si>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</si>
  <si>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</si>
  <si>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</si>
  <si>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</si>
  <si>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</si>
  <si>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</si>
  <si>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</si>
  <si>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</si>
  <si>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</si>
  <si>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</si>
  <si>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</si>
  <si>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</si>
  <si>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</si>
  <si>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</si>
  <si>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</si>
  <si>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</si>
  <si>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</si>
  <si>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</si>
  <si>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</si>
  <si>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</si>
  <si>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</si>
  <si>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</si>
  <si>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</si>
  <si>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</si>
  <si>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</si>
  <si>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</si>
  <si>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</si>
  <si>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</si>
  <si>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</si>
  <si>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</si>
  <si>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</si>
  <si>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</si>
  <si>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</si>
  <si>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</si>
  <si>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</si>
  <si>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</si>
  <si>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</si>
  <si>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</si>
  <si>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</si>
  <si>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</si>
  <si>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</si>
  <si>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</si>
  <si>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</si>
  <si>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</si>
  <si>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</si>
  <si>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</si>
  <si>
    <t>4/26</t>
    <phoneticPr fontId="2"/>
  </si>
  <si>
    <t>3/22</t>
    <phoneticPr fontId="2"/>
  </si>
  <si>
    <t>LC Unit w/o Det</t>
    <phoneticPr fontId="2"/>
  </si>
  <si>
    <t>Darwings 伊藤社長</t>
    <rPh sb="9" eb="11">
      <t>イトウ</t>
    </rPh>
    <rPh sb="11" eb="13">
      <t>シャチョウ</t>
    </rPh>
    <phoneticPr fontId="2"/>
  </si>
  <si>
    <t>LC Unit w/ SPD</t>
    <phoneticPr fontId="2"/>
  </si>
  <si>
    <t>LC Unit w/ SPD 2pcs</t>
    <phoneticPr fontId="2"/>
  </si>
  <si>
    <t>LC Unit w/ RForRID</t>
    <phoneticPr fontId="2"/>
  </si>
  <si>
    <t>追加→</t>
    <rPh sb="0" eb="1">
      <t>ツイカ</t>
    </rPh>
    <phoneticPr fontId="2"/>
  </si>
  <si>
    <t>コーヒーメーカー</t>
    <phoneticPr fontId="2"/>
  </si>
  <si>
    <t>ヨドバシカメラ</t>
    <phoneticPr fontId="2"/>
  </si>
  <si>
    <t>7/2</t>
    <phoneticPr fontId="2"/>
  </si>
  <si>
    <t>バイク税金</t>
    <rPh sb="3" eb="5">
      <t>ゼイキン</t>
    </rPh>
    <phoneticPr fontId="2"/>
  </si>
  <si>
    <t>7/3</t>
  </si>
  <si>
    <t>PCケーブル</t>
    <phoneticPr fontId="2"/>
  </si>
  <si>
    <t>ジョーシン長岡京店</t>
    <rPh sb="5" eb="8">
      <t>ナガオカキョウ</t>
    </rPh>
    <rPh sb="8" eb="9">
      <t>テン</t>
    </rPh>
    <phoneticPr fontId="2"/>
  </si>
  <si>
    <t>JAF年会費</t>
    <rPh sb="3" eb="6">
      <t>ネンカイヒ</t>
    </rPh>
    <phoneticPr fontId="2"/>
  </si>
  <si>
    <t>JAF</t>
    <phoneticPr fontId="2"/>
  </si>
  <si>
    <t>事務所用タンス</t>
    <rPh sb="0" eb="2">
      <t>ジム</t>
    </rPh>
    <rPh sb="2" eb="3">
      <t>ショ</t>
    </rPh>
    <rPh sb="3" eb="4">
      <t>ヨウ</t>
    </rPh>
    <phoneticPr fontId="2"/>
  </si>
  <si>
    <t>ニトリ</t>
    <phoneticPr fontId="2"/>
  </si>
  <si>
    <t>7/4</t>
  </si>
  <si>
    <t>7/5</t>
  </si>
  <si>
    <t>（アンティーク）本</t>
    <rPh sb="8" eb="9">
      <t>ホン</t>
    </rPh>
    <phoneticPr fontId="2"/>
  </si>
  <si>
    <t>古本市場　桂店</t>
    <rPh sb="0" eb="2">
      <t>フルホン</t>
    </rPh>
    <rPh sb="2" eb="4">
      <t>イチバ</t>
    </rPh>
    <rPh sb="5" eb="6">
      <t>カツラ</t>
    </rPh>
    <rPh sb="6" eb="7">
      <t>テン</t>
    </rPh>
    <phoneticPr fontId="2"/>
  </si>
  <si>
    <t>7/7</t>
    <phoneticPr fontId="2"/>
  </si>
  <si>
    <t>ジェイアール西日本伊勢丹</t>
    <rPh sb="6" eb="9">
      <t>ニシニホン</t>
    </rPh>
    <rPh sb="9" eb="12">
      <t>イセタン</t>
    </rPh>
    <phoneticPr fontId="2"/>
  </si>
  <si>
    <t>爪切り</t>
    <rPh sb="0" eb="2">
      <t>ツメキ</t>
    </rPh>
    <phoneticPr fontId="2"/>
  </si>
  <si>
    <t>7/8</t>
    <phoneticPr fontId="2"/>
  </si>
  <si>
    <t>デ・プレ京都店</t>
    <rPh sb="4" eb="6">
      <t>キョウト</t>
    </rPh>
    <rPh sb="6" eb="7">
      <t>テン</t>
    </rPh>
    <phoneticPr fontId="2"/>
  </si>
  <si>
    <t>FOB A　食事2名（内田、本人）</t>
    <rPh sb="6" eb="8">
      <t>ショクジ</t>
    </rPh>
    <rPh sb="9" eb="10">
      <t>メイ</t>
    </rPh>
    <rPh sb="11" eb="13">
      <t>ウチダ</t>
    </rPh>
    <rPh sb="14" eb="16">
      <t>ホンニン</t>
    </rPh>
    <phoneticPr fontId="2"/>
  </si>
  <si>
    <t>駐車場</t>
    <rPh sb="0" eb="3">
      <t>チュウシャジョウ</t>
    </rPh>
    <phoneticPr fontId="2"/>
  </si>
  <si>
    <t>アーバンネット四条烏丸</t>
    <rPh sb="7" eb="11">
      <t>シジョウカラスマ</t>
    </rPh>
    <phoneticPr fontId="2"/>
  </si>
  <si>
    <t>国民年金保険料</t>
    <rPh sb="0" eb="7">
      <t>コクミンネンキンホケンリョウ</t>
    </rPh>
    <phoneticPr fontId="2"/>
  </si>
  <si>
    <t>厚生労働省年金局(1月2月）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</si>
  <si>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厚生労働省年金局(3月4月）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</si>
  <si>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7/10</t>
    <phoneticPr fontId="2"/>
  </si>
  <si>
    <t>消耗品</t>
    <rPh sb="0" eb="2">
      <t>ショウモウ</t>
    </rPh>
    <rPh sb="2" eb="3">
      <t>ヒン</t>
    </rPh>
    <phoneticPr fontId="2"/>
  </si>
  <si>
    <t>セリア</t>
    <phoneticPr fontId="2"/>
  </si>
  <si>
    <t>7/11</t>
  </si>
  <si>
    <t>贈答品</t>
    <rPh sb="0" eb="3">
      <t>ゾウトウヒン</t>
    </rPh>
    <phoneticPr fontId="2"/>
  </si>
  <si>
    <t>ピラミッド</t>
    <phoneticPr fontId="2"/>
  </si>
  <si>
    <t>7/13</t>
    <phoneticPr fontId="2"/>
  </si>
  <si>
    <t>居酒屋ふる里4名（高畑、多田、千葉、本人）</t>
    <rPh sb="0" eb="3">
      <t>イザカヤ</t>
    </rPh>
    <rPh sb="5" eb="6">
      <t>サト</t>
    </rPh>
    <rPh sb="7" eb="8">
      <t>メイ</t>
    </rPh>
    <rPh sb="9" eb="11">
      <t>タカハタ</t>
    </rPh>
    <rPh sb="12" eb="14">
      <t>タダ</t>
    </rPh>
    <rPh sb="15" eb="17">
      <t>チバ</t>
    </rPh>
    <rPh sb="18" eb="20">
      <t>ホンニン</t>
    </rPh>
    <phoneticPr fontId="2"/>
  </si>
  <si>
    <t>7/14</t>
  </si>
  <si>
    <t>城陽SS</t>
    <rPh sb="0" eb="2">
      <t>ジョウヨウ</t>
    </rPh>
    <phoneticPr fontId="2"/>
  </si>
  <si>
    <t>車両購入費頭金</t>
    <rPh sb="0" eb="2">
      <t>シャリョウ</t>
    </rPh>
    <rPh sb="2" eb="4">
      <t>コウニュウ</t>
    </rPh>
    <rPh sb="4" eb="5">
      <t>ヒ</t>
    </rPh>
    <rPh sb="5" eb="7">
      <t>アタマキン</t>
    </rPh>
    <phoneticPr fontId="2"/>
  </si>
  <si>
    <t>車両修理費</t>
    <rPh sb="0" eb="2">
      <t>シャリョウ</t>
    </rPh>
    <rPh sb="2" eb="4">
      <t>シュウリ</t>
    </rPh>
    <rPh sb="4" eb="5">
      <t>ヒ</t>
    </rPh>
    <phoneticPr fontId="2"/>
  </si>
  <si>
    <t>車両物品代</t>
    <rPh sb="0" eb="2">
      <t>シャリョウ</t>
    </rPh>
    <rPh sb="2" eb="4">
      <t>ブッピン</t>
    </rPh>
    <rPh sb="4" eb="5">
      <t>ダイ</t>
    </rPh>
    <phoneticPr fontId="2"/>
  </si>
  <si>
    <t>7/17</t>
    <phoneticPr fontId="2"/>
  </si>
  <si>
    <t>服部モーター商会</t>
    <rPh sb="0" eb="2">
      <t>ハットリ</t>
    </rPh>
    <rPh sb="6" eb="8">
      <t>ショウカイ</t>
    </rPh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</si>
  <si>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</si>
  <si>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</si>
  <si>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</si>
  <si>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</si>
  <si>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</si>
  <si>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</si>
  <si>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7月再考</t>
    <rPh sb="1" eb="2">
      <t>ガツ</t>
    </rPh>
    <rPh sb="2" eb="4">
      <t>サイコウ</t>
    </rPh>
    <phoneticPr fontId="2"/>
  </si>
  <si>
    <t>7/18早朝にNGの連絡</t>
    <rPh sb="4" eb="6">
      <t>ソウチョウ</t>
    </rPh>
    <rPh sb="10" eb="12">
      <t>レンラク</t>
    </rPh>
    <phoneticPr fontId="2"/>
  </si>
  <si>
    <t>107円還付前</t>
    <rPh sb="3" eb="4">
      <t>エン</t>
    </rPh>
    <rPh sb="4" eb="6">
      <t>カンプ</t>
    </rPh>
    <rPh sb="6" eb="7">
      <t>マエ</t>
    </rPh>
    <phoneticPr fontId="2"/>
  </si>
  <si>
    <t>値下げ106円還付前</t>
    <rPh sb="0" eb="2">
      <t>ネサ</t>
    </rPh>
    <rPh sb="6" eb="7">
      <t>エン</t>
    </rPh>
    <rPh sb="7" eb="9">
      <t>カンプ</t>
    </rPh>
    <rPh sb="9" eb="10">
      <t>マエ</t>
    </rPh>
    <phoneticPr fontId="2"/>
  </si>
  <si>
    <t>値下げ106円還付後</t>
    <rPh sb="0" eb="2">
      <t>ネサ</t>
    </rPh>
    <rPh sb="6" eb="7">
      <t>エン</t>
    </rPh>
    <rPh sb="7" eb="9">
      <t>カンプ</t>
    </rPh>
    <rPh sb="9" eb="10">
      <t>ゴ</t>
    </rPh>
    <phoneticPr fontId="2"/>
  </si>
  <si>
    <t>Agilent GCMS</t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</si>
  <si>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くん円高</t>
    </r>
    <rPh sb="7" eb="9">
      <t>エンダカ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</si>
  <si>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(365万円）</t>
    </r>
    <phoneticPr fontId="2"/>
  </si>
  <si>
    <t>LC-20A unit</t>
    <phoneticPr fontId="2"/>
  </si>
  <si>
    <t>2007年</t>
    <rPh sb="4" eb="5">
      <t>ネン</t>
    </rPh>
    <phoneticPr fontId="2"/>
  </si>
  <si>
    <t>2017年</t>
    <rPh sb="4" eb="5">
      <t>ネン</t>
    </rPh>
    <phoneticPr fontId="2"/>
  </si>
  <si>
    <t>API-4000</t>
    <phoneticPr fontId="2"/>
  </si>
  <si>
    <t>エーワン酒井さん 0717</t>
    <rPh sb="4" eb="6">
      <t>サカイ</t>
    </rPh>
    <phoneticPr fontId="2"/>
  </si>
  <si>
    <t>エーワン酒井さん 0727</t>
    <rPh sb="4" eb="6">
      <t>サカイ</t>
    </rPh>
    <phoneticPr fontId="2"/>
  </si>
  <si>
    <t>インターリンク</t>
    <phoneticPr fontId="2"/>
  </si>
  <si>
    <t>岐阜案件</t>
    <rPh sb="0" eb="2">
      <t>ギフ</t>
    </rPh>
    <rPh sb="2" eb="4">
      <t>アンケン</t>
    </rPh>
    <phoneticPr fontId="2"/>
  </si>
  <si>
    <t>Dirwings 7/22締め切り</t>
    <rPh sb="13" eb="14">
      <t>シ</t>
    </rPh>
    <rPh sb="15" eb="16">
      <t>キ</t>
    </rPh>
    <phoneticPr fontId="2"/>
  </si>
  <si>
    <t>7/22決定</t>
    <rPh sb="4" eb="6">
      <t>ケッテイ</t>
    </rPh>
    <phoneticPr fontId="2"/>
  </si>
  <si>
    <t>装置購入(API-4000)</t>
    <rPh sb="0" eb="2">
      <t>ソウチ</t>
    </rPh>
    <rPh sb="2" eb="4">
      <t>コウニュウ</t>
    </rPh>
    <phoneticPr fontId="2"/>
  </si>
  <si>
    <t>【8/28搬出】</t>
    <rPh sb="5" eb="7">
      <t>ハンシュツ</t>
    </rPh>
    <phoneticPr fontId="2"/>
  </si>
  <si>
    <t>【8/28に搬出】に含む</t>
    <rPh sb="6" eb="8">
      <t>ハンシュツ</t>
    </rPh>
    <rPh sb="10" eb="11">
      <t>フク</t>
    </rPh>
    <phoneticPr fontId="2"/>
  </si>
  <si>
    <t>『9月出荷』</t>
    <rPh sb="1" eb="2">
      <t>ガツ</t>
    </rPh>
    <rPh sb="2" eb="4">
      <t>シュッカ</t>
    </rPh>
    <phoneticPr fontId="2"/>
  </si>
  <si>
    <t>『9月出荷』に含む</t>
    <rPh sb="2" eb="3">
      <t>ガツ</t>
    </rPh>
    <rPh sb="3" eb="5">
      <t>シュッカ</t>
    </rPh>
    <rPh sb="7" eb="8">
      <t>フク</t>
    </rPh>
    <phoneticPr fontId="2"/>
  </si>
  <si>
    <t>X</t>
    <phoneticPr fontId="2"/>
  </si>
  <si>
    <t>台数</t>
    <rPh sb="0" eb="2">
      <t>ダイスウ</t>
    </rPh>
    <phoneticPr fontId="2"/>
  </si>
  <si>
    <t>支払い（万円）</t>
    <rPh sb="0" eb="2">
      <t>シハラ</t>
    </rPh>
    <rPh sb="4" eb="6">
      <t>マンエン</t>
    </rPh>
    <phoneticPr fontId="2"/>
  </si>
  <si>
    <t>消費税</t>
    <rPh sb="0" eb="3">
      <t>ショウヒゼイ</t>
    </rPh>
    <phoneticPr fontId="2"/>
  </si>
  <si>
    <t>国内運賃</t>
    <rPh sb="0" eb="2">
      <t>コクナイ</t>
    </rPh>
    <rPh sb="2" eb="4">
      <t>ウンチン</t>
    </rPh>
    <phoneticPr fontId="2"/>
  </si>
  <si>
    <t>輸出</t>
    <rPh sb="0" eb="2">
      <t>ユシュツ</t>
    </rPh>
    <phoneticPr fontId="2"/>
  </si>
  <si>
    <t>費用計</t>
    <rPh sb="0" eb="2">
      <t>ヒヨウ</t>
    </rPh>
    <rPh sb="2" eb="3">
      <t>ケイ</t>
    </rPh>
    <phoneticPr fontId="2"/>
  </si>
  <si>
    <t>売上(万円）</t>
    <rPh sb="0" eb="2">
      <t>ウリアゲ</t>
    </rPh>
    <rPh sb="3" eb="5">
      <t>マンエン</t>
    </rPh>
    <phoneticPr fontId="2"/>
  </si>
  <si>
    <t>利益</t>
    <rPh sb="0" eb="2">
      <t>リエキ</t>
    </rPh>
    <phoneticPr fontId="2"/>
  </si>
  <si>
    <t>利益X台数</t>
    <rPh sb="0" eb="2">
      <t>リエキ</t>
    </rPh>
    <rPh sb="3" eb="5">
      <t>ダイスウ</t>
    </rPh>
    <phoneticPr fontId="2"/>
  </si>
  <si>
    <t>売上（＄）</t>
    <rPh sb="0" eb="2">
      <t>ウリアゲ</t>
    </rPh>
    <phoneticPr fontId="2"/>
  </si>
  <si>
    <t>ドル円</t>
    <rPh sb="2" eb="3">
      <t>エン</t>
    </rPh>
    <phoneticPr fontId="2"/>
  </si>
  <si>
    <t>売上（万円）</t>
    <rPh sb="0" eb="2">
      <t>ウリアゲ</t>
    </rPh>
    <rPh sb="3" eb="5">
      <t>マンエン</t>
    </rPh>
    <phoneticPr fontId="2"/>
  </si>
  <si>
    <t>総売上(万円）</t>
    <rPh sb="0" eb="1">
      <t>ソウ</t>
    </rPh>
    <rPh sb="1" eb="3">
      <t>ウリアゲ</t>
    </rPh>
    <rPh sb="4" eb="6">
      <t>マンエン</t>
    </rPh>
    <phoneticPr fontId="2"/>
  </si>
  <si>
    <t>Inv-032</t>
    <phoneticPr fontId="2"/>
  </si>
  <si>
    <t>Inv-033</t>
    <phoneticPr fontId="2"/>
  </si>
  <si>
    <t>Inv-034</t>
    <phoneticPr fontId="2"/>
  </si>
  <si>
    <t>LC #09</t>
    <phoneticPr fontId="2"/>
  </si>
  <si>
    <t>LC #16</t>
    <phoneticPr fontId="2"/>
  </si>
  <si>
    <t>LC #17</t>
  </si>
  <si>
    <t>LC #18</t>
  </si>
  <si>
    <t>LC #19</t>
  </si>
  <si>
    <t>LC #20</t>
  </si>
  <si>
    <t>LC #24</t>
    <phoneticPr fontId="2"/>
  </si>
  <si>
    <t>支払い計↓</t>
    <rPh sb="0" eb="2">
      <t>シハラ</t>
    </rPh>
    <rPh sb="3" eb="4">
      <t>ケイ</t>
    </rPh>
    <phoneticPr fontId="2"/>
  </si>
  <si>
    <t>装置費用入金(inv-032)</t>
    <rPh sb="0" eb="2">
      <t>ソウチ</t>
    </rPh>
    <rPh sb="2" eb="4">
      <t>ヒヨウ</t>
    </rPh>
    <rPh sb="4" eb="6">
      <t>ニュウキン</t>
    </rPh>
    <phoneticPr fontId="2"/>
  </si>
  <si>
    <t>装置費用入金(inv-033)</t>
    <rPh sb="0" eb="2">
      <t>ソウチ</t>
    </rPh>
    <rPh sb="2" eb="4">
      <t>ヒヨウ</t>
    </rPh>
    <rPh sb="4" eb="6">
      <t>ニュウキン</t>
    </rPh>
    <phoneticPr fontId="2"/>
  </si>
  <si>
    <t>LC 7unit 購入</t>
    <rPh sb="9" eb="11">
      <t>コウニュウ</t>
    </rPh>
    <phoneticPr fontId="2"/>
  </si>
  <si>
    <t>7/29発行</t>
    <rPh sb="4" eb="6">
      <t>ハッコウ</t>
    </rPh>
    <phoneticPr fontId="2"/>
  </si>
  <si>
    <t>未還付</t>
    <rPh sb="0" eb="3">
      <t>ミカンプ</t>
    </rPh>
    <phoneticPr fontId="2"/>
  </si>
  <si>
    <t>7,8月収入</t>
    <rPh sb="3" eb="4">
      <t>ガツ</t>
    </rPh>
    <rPh sb="4" eb="6">
      <t>シュウニュウ</t>
    </rPh>
    <phoneticPr fontId="2"/>
  </si>
  <si>
    <t>CTO-20AC</t>
    <phoneticPr fontId="2"/>
  </si>
  <si>
    <t>事務所改装（ｸﾞﾚｰﾁﾝｸﾞ）</t>
    <rPh sb="0" eb="2">
      <t>ジム</t>
    </rPh>
    <rPh sb="2" eb="3">
      <t>ショ</t>
    </rPh>
    <rPh sb="3" eb="5">
      <t>カイソウ</t>
    </rPh>
    <phoneticPr fontId="2"/>
  </si>
  <si>
    <t>エーフロンティア</t>
    <phoneticPr fontId="2"/>
  </si>
  <si>
    <t>7/19</t>
    <phoneticPr fontId="2"/>
  </si>
  <si>
    <t>なかい家4名（林、西村、吉桑、本人）</t>
    <rPh sb="3" eb="4">
      <t>イエ</t>
    </rPh>
    <rPh sb="5" eb="6">
      <t>メイ</t>
    </rPh>
    <rPh sb="7" eb="8">
      <t>ハヤシ</t>
    </rPh>
    <rPh sb="9" eb="11">
      <t>ニシムラ</t>
    </rPh>
    <rPh sb="12" eb="13">
      <t>ヨシ</t>
    </rPh>
    <rPh sb="13" eb="14">
      <t>クワ</t>
    </rPh>
    <rPh sb="15" eb="17">
      <t>ホンニン</t>
    </rPh>
    <phoneticPr fontId="2"/>
  </si>
  <si>
    <t>AZUKIYA2名（吉桑、本人）</t>
    <rPh sb="8" eb="9">
      <t>メイ</t>
    </rPh>
    <rPh sb="10" eb="11">
      <t>ヨシ</t>
    </rPh>
    <rPh sb="11" eb="12">
      <t>クワ</t>
    </rPh>
    <rPh sb="13" eb="15">
      <t>ホンニン</t>
    </rPh>
    <phoneticPr fontId="2"/>
  </si>
  <si>
    <t>7/22</t>
    <phoneticPr fontId="2"/>
  </si>
  <si>
    <t>阪急タクシー</t>
    <rPh sb="0" eb="2">
      <t>ハンキュウ</t>
    </rPh>
    <phoneticPr fontId="2"/>
  </si>
  <si>
    <t>7/21</t>
    <phoneticPr fontId="2"/>
  </si>
  <si>
    <t>JR</t>
    <phoneticPr fontId="2"/>
  </si>
  <si>
    <t>交通費（名古屋まで往復）</t>
    <rPh sb="0" eb="3">
      <t>コウツウヒ</t>
    </rPh>
    <rPh sb="4" eb="7">
      <t>ナゴヤ</t>
    </rPh>
    <rPh sb="9" eb="11">
      <t>オウフク</t>
    </rPh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</si>
  <si>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</si>
  <si>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明月菓寮</t>
    <rPh sb="0" eb="2">
      <t>メイゲツ</t>
    </rPh>
    <rPh sb="2" eb="4">
      <t>カリョウ</t>
    </rPh>
    <phoneticPr fontId="2"/>
  </si>
  <si>
    <t>7/23</t>
    <phoneticPr fontId="2"/>
  </si>
  <si>
    <t>AnotherC3名（ファン、ハン、本人）</t>
    <rPh sb="9" eb="10">
      <t>メイ</t>
    </rPh>
    <rPh sb="18" eb="20">
      <t>ホンニン</t>
    </rPh>
    <phoneticPr fontId="2"/>
  </si>
  <si>
    <t>傘</t>
    <rPh sb="0" eb="1">
      <t>カサ</t>
    </rPh>
    <phoneticPr fontId="2"/>
  </si>
  <si>
    <t>7/24</t>
    <phoneticPr fontId="2"/>
  </si>
  <si>
    <t>交通費(東京まで）</t>
    <rPh sb="0" eb="3">
      <t>コウツウヒ</t>
    </rPh>
    <rPh sb="4" eb="6">
      <t>トウキョウ</t>
    </rPh>
    <phoneticPr fontId="2"/>
  </si>
  <si>
    <t>交通費(宇都宮まで）</t>
    <rPh sb="0" eb="3">
      <t>コウツウヒ</t>
    </rPh>
    <rPh sb="4" eb="7">
      <t>ウツノミヤ</t>
    </rPh>
    <phoneticPr fontId="2"/>
  </si>
  <si>
    <t>JR　東北新幹線</t>
    <rPh sb="3" eb="8">
      <t>トウホクシンカンセン</t>
    </rPh>
    <phoneticPr fontId="2"/>
  </si>
  <si>
    <t>交通費（上野まで）</t>
    <rPh sb="0" eb="3">
      <t>コウツウヒ</t>
    </rPh>
    <rPh sb="4" eb="6">
      <t>ウエノ</t>
    </rPh>
    <phoneticPr fontId="2"/>
  </si>
  <si>
    <t>ギフトガーデン宇都宮</t>
    <rPh sb="7" eb="10">
      <t>ウツノミヤ</t>
    </rPh>
    <phoneticPr fontId="2"/>
  </si>
  <si>
    <t>古都みやび</t>
    <rPh sb="0" eb="2">
      <t>コト</t>
    </rPh>
    <phoneticPr fontId="2"/>
  </si>
  <si>
    <t>カバン</t>
    <phoneticPr fontId="2"/>
  </si>
  <si>
    <t>LAZY SUSAN</t>
    <phoneticPr fontId="2"/>
  </si>
  <si>
    <t>7/26</t>
    <phoneticPr fontId="2"/>
  </si>
  <si>
    <t>すかいらーく2名（内田、本人）</t>
    <rPh sb="7" eb="8">
      <t>メイ</t>
    </rPh>
    <rPh sb="9" eb="11">
      <t>ウチダ</t>
    </rPh>
    <rPh sb="12" eb="14">
      <t>ホンニン</t>
    </rPh>
    <phoneticPr fontId="2"/>
  </si>
  <si>
    <t>店舗消耗品（お茶、テープ等）</t>
    <rPh sb="0" eb="2">
      <t>テンポ</t>
    </rPh>
    <rPh sb="2" eb="4">
      <t>ショウモウ</t>
    </rPh>
    <rPh sb="4" eb="5">
      <t>ヒン</t>
    </rPh>
    <rPh sb="7" eb="8">
      <t>チャ</t>
    </rPh>
    <rPh sb="12" eb="13">
      <t>ナド</t>
    </rPh>
    <phoneticPr fontId="2"/>
  </si>
  <si>
    <t>平和堂</t>
    <rPh sb="0" eb="3">
      <t>ヘイワドウ</t>
    </rPh>
    <phoneticPr fontId="2"/>
  </si>
  <si>
    <t>7/27</t>
    <phoneticPr fontId="2"/>
  </si>
  <si>
    <t>es cafe2名（佐藤、本人）</t>
    <rPh sb="8" eb="9">
      <t>メイ</t>
    </rPh>
    <rPh sb="10" eb="12">
      <t>サトウ</t>
    </rPh>
    <rPh sb="13" eb="15">
      <t>ホンニン</t>
    </rPh>
    <phoneticPr fontId="2"/>
  </si>
  <si>
    <t>スーツ</t>
    <phoneticPr fontId="2"/>
  </si>
  <si>
    <t>京都バル　ドレステリア</t>
    <rPh sb="0" eb="2">
      <t>キョウト</t>
    </rPh>
    <phoneticPr fontId="2"/>
  </si>
  <si>
    <t>シャツ</t>
    <phoneticPr fontId="2"/>
  </si>
  <si>
    <t>無印良品</t>
    <rPh sb="0" eb="4">
      <t>ムジルシリョウヒン</t>
    </rPh>
    <phoneticPr fontId="2"/>
  </si>
  <si>
    <t>7/28</t>
    <phoneticPr fontId="2"/>
  </si>
  <si>
    <t>7/29</t>
    <phoneticPr fontId="2"/>
  </si>
  <si>
    <t>駐車禁止コーン</t>
    <rPh sb="0" eb="2">
      <t>チュウシャ</t>
    </rPh>
    <rPh sb="2" eb="4">
      <t>キンシ</t>
    </rPh>
    <phoneticPr fontId="2"/>
  </si>
  <si>
    <t>ロイヤルプロ</t>
    <phoneticPr fontId="2"/>
  </si>
  <si>
    <t>Dr.Driveセルフ長岡京店</t>
    <rPh sb="11" eb="15">
      <t>ナガオカキョウテン</t>
    </rPh>
    <phoneticPr fontId="2"/>
  </si>
  <si>
    <t>7/30</t>
    <phoneticPr fontId="2"/>
  </si>
  <si>
    <t>交通費（東京まで）</t>
    <rPh sb="0" eb="3">
      <t>コウツウヒ</t>
    </rPh>
    <rPh sb="4" eb="6">
      <t>トウキョウ</t>
    </rPh>
    <phoneticPr fontId="2"/>
  </si>
  <si>
    <t>日本交通</t>
    <rPh sb="0" eb="2">
      <t>ニホン</t>
    </rPh>
    <rPh sb="2" eb="4">
      <t>コウツウ</t>
    </rPh>
    <phoneticPr fontId="2"/>
  </si>
  <si>
    <t>Lanterna Magica4名（藤田、井上、平澤、本人）</t>
    <rPh sb="16" eb="17">
      <t>メイ</t>
    </rPh>
    <rPh sb="18" eb="20">
      <t>フジタ</t>
    </rPh>
    <rPh sb="21" eb="23">
      <t>イノウエ</t>
    </rPh>
    <rPh sb="24" eb="26">
      <t>ヒラサワ</t>
    </rPh>
    <rPh sb="27" eb="29">
      <t>ホンニン</t>
    </rPh>
    <phoneticPr fontId="2"/>
  </si>
  <si>
    <t>Yosuga 4名（藤田、井上、平澤、本人）</t>
    <rPh sb="8" eb="9">
      <t>メイ</t>
    </rPh>
    <rPh sb="10" eb="12">
      <t>フジタ</t>
    </rPh>
    <rPh sb="13" eb="15">
      <t>イノウエ</t>
    </rPh>
    <rPh sb="16" eb="18">
      <t>ヒラサワ</t>
    </rPh>
    <rPh sb="19" eb="21">
      <t>ホンニン</t>
    </rPh>
    <phoneticPr fontId="2"/>
  </si>
  <si>
    <t>帝都交通</t>
    <rPh sb="0" eb="2">
      <t>テイト</t>
    </rPh>
    <rPh sb="2" eb="4">
      <t>コウツウ</t>
    </rPh>
    <phoneticPr fontId="2"/>
  </si>
  <si>
    <t>7/31</t>
    <phoneticPr fontId="2"/>
  </si>
  <si>
    <t>JR(川口まで往復）</t>
    <rPh sb="3" eb="5">
      <t>カワグチ</t>
    </rPh>
    <rPh sb="7" eb="9">
      <t>オウフク</t>
    </rPh>
    <phoneticPr fontId="2"/>
  </si>
  <si>
    <t>飛鳥交通</t>
    <rPh sb="0" eb="2">
      <t>アスカ</t>
    </rPh>
    <rPh sb="2" eb="4">
      <t>コウツウ</t>
    </rPh>
    <phoneticPr fontId="2"/>
  </si>
  <si>
    <t>エスグレイタクシー</t>
    <phoneticPr fontId="2"/>
  </si>
  <si>
    <t>交通費（長岡京まで）</t>
    <rPh sb="0" eb="3">
      <t>コウツウヒ</t>
    </rPh>
    <rPh sb="4" eb="7">
      <t>ナガオカキョウ</t>
    </rPh>
    <phoneticPr fontId="2"/>
  </si>
  <si>
    <t>KIOSK川口改札外店</t>
    <rPh sb="5" eb="7">
      <t>カワグチ</t>
    </rPh>
    <rPh sb="7" eb="10">
      <t>カイサツガイ</t>
    </rPh>
    <rPh sb="10" eb="11">
      <t>テン</t>
    </rPh>
    <phoneticPr fontId="2"/>
  </si>
  <si>
    <t>（預金引き出し）</t>
    <rPh sb="1" eb="3">
      <t>ヨキン</t>
    </rPh>
    <rPh sb="3" eb="4">
      <t>ヒ</t>
    </rPh>
    <rPh sb="5" eb="6">
      <t>ダ</t>
    </rPh>
    <phoneticPr fontId="2"/>
  </si>
  <si>
    <t>AgilentGC 6890</t>
    <phoneticPr fontId="2"/>
  </si>
  <si>
    <t>（8/2）WorldTech小野さん</t>
    <rPh sb="14" eb="16">
      <t>オノ</t>
    </rPh>
    <phoneticPr fontId="2"/>
  </si>
  <si>
    <t>X</t>
    <phoneticPr fontId="2"/>
  </si>
  <si>
    <t>Agilent LC 1200</t>
    <phoneticPr fontId="2"/>
  </si>
  <si>
    <t>Waters 2695</t>
    <phoneticPr fontId="2"/>
  </si>
  <si>
    <t>(8/2-&gt;8/4) Darwings</t>
    <phoneticPr fontId="2"/>
  </si>
  <si>
    <t>Agilent GCMS</t>
    <phoneticPr fontId="2"/>
  </si>
  <si>
    <t>(8/2-&gt;8/5) エーワン</t>
    <phoneticPr fontId="2"/>
  </si>
  <si>
    <t>UH5300</t>
    <phoneticPr fontId="2"/>
  </si>
  <si>
    <t>Inv-035</t>
    <phoneticPr fontId="2"/>
  </si>
  <si>
    <t>8/5発行</t>
    <rPh sb="3" eb="5">
      <t>ハッコウ</t>
    </rPh>
    <phoneticPr fontId="2"/>
  </si>
  <si>
    <t>装置購入(HP GC6890)</t>
    <rPh sb="0" eb="2">
      <t>ソウチ</t>
    </rPh>
    <rPh sb="2" eb="4">
      <t>コウニュウ</t>
    </rPh>
    <phoneticPr fontId="2"/>
  </si>
  <si>
    <t>装置費用入金(inv-035)</t>
    <rPh sb="0" eb="2">
      <t>ソウチ</t>
    </rPh>
    <rPh sb="2" eb="4">
      <t>ヒヨウ</t>
    </rPh>
    <rPh sb="4" eb="6">
      <t>ニュウキン</t>
    </rPh>
    <phoneticPr fontId="2"/>
  </si>
  <si>
    <t>洋服</t>
    <rPh sb="0" eb="2">
      <t>ヨウフク</t>
    </rPh>
    <phoneticPr fontId="2"/>
  </si>
  <si>
    <t>Guji</t>
    <phoneticPr fontId="2"/>
  </si>
  <si>
    <t>7/18</t>
  </si>
  <si>
    <t>商工会費</t>
    <rPh sb="0" eb="2">
      <t>ショウコウ</t>
    </rPh>
    <rPh sb="2" eb="4">
      <t>カイヒ</t>
    </rPh>
    <phoneticPr fontId="2"/>
  </si>
  <si>
    <t>長岡京市商工会</t>
    <rPh sb="0" eb="4">
      <t>ナガオカキョウシ</t>
    </rPh>
    <rPh sb="4" eb="7">
      <t>ショウコウカイ</t>
    </rPh>
    <phoneticPr fontId="2"/>
  </si>
  <si>
    <t>長岡京市会計</t>
    <rPh sb="0" eb="4">
      <t>ナガオカキョウシ</t>
    </rPh>
    <rPh sb="4" eb="6">
      <t>カイケイ</t>
    </rPh>
    <phoneticPr fontId="2"/>
  </si>
  <si>
    <t>見積入手できなかった</t>
    <rPh sb="0" eb="2">
      <t>ミツモリ</t>
    </rPh>
    <rPh sb="2" eb="4">
      <t>ニュウシュ</t>
    </rPh>
    <phoneticPr fontId="2"/>
  </si>
  <si>
    <t>API-4000 w/o LC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</si>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</sst>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  <xf numFmtId="0" fontId="0" fillId="0" borderId="3" xfId="0" quotePrefix="1" applyBorder="1">
      <alignment vertical="center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40" fontId="0" fillId="6" borderId="4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2" fontId="0" fillId="6" borderId="4" xfId="0" applyNumberFormat="1" applyFill="1" applyBorder="1">
      <alignment vertical="center"/>
    </xf>
    <xf numFmtId="40" fontId="0" fillId="6" borderId="4" xfId="1" applyNumberFormat="1" applyFont="1" applyFill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6" borderId="0" xfId="0" applyFill="1" applyBorder="1">
      <alignment vertical="center"/>
    </xf>
    <xf numFmtId="40" fontId="0" fillId="6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2" fontId="0" fillId="6" borderId="0" xfId="0" applyNumberFormat="1" applyFill="1" applyBorder="1">
      <alignment vertical="center"/>
    </xf>
    <xf numFmtId="40" fontId="0" fillId="6" borderId="0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6" xfId="0" quotePrefix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6" borderId="9" xfId="0" applyFill="1" applyBorder="1">
      <alignment vertical="center"/>
    </xf>
    <xf numFmtId="40" fontId="0" fillId="6" borderId="9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2" fontId="0" fillId="6" borderId="9" xfId="0" applyNumberFormat="1" applyFill="1" applyBorder="1">
      <alignment vertical="center"/>
    </xf>
    <xf numFmtId="40" fontId="0" fillId="6" borderId="9" xfId="1" applyNumberFormat="1" applyFont="1" applyFill="1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38" fontId="0" fillId="7" borderId="1" xfId="1" applyFont="1" applyFill="1" applyBorder="1">
      <alignment vertical="center"/>
    </xf>
    <xf numFmtId="0" fontId="0" fillId="7" borderId="1" xfId="0" applyFill="1" applyBorder="1">
      <alignment vertical="center"/>
    </xf>
    <xf numFmtId="0" fontId="0" fillId="7" borderId="1" xfId="0" quotePrefix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P18" sqref="P18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'6月'!F87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'6月'!H87</f>
        <v>1553730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3561070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2366808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4295235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3459859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DBFD-C8D9-4D14-AB28-FC98C73DBD86}">
  <dimension ref="B2:M73"/>
  <sheetViews>
    <sheetView workbookViewId="0">
      <selection activeCell="C4" sqref="C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'7月'!F70</f>
        <v>57716.539999999979</v>
      </c>
      <c r="F3" s="5"/>
      <c r="G3" s="5"/>
      <c r="H3" s="6"/>
      <c r="I3" s="7"/>
    </row>
    <row r="4" spans="2:9" x14ac:dyDescent="0.55000000000000004">
      <c r="B4" s="4"/>
      <c r="C4" s="8"/>
      <c r="D4" s="4"/>
      <c r="E4" s="5"/>
      <c r="F4" s="5"/>
      <c r="G4" s="5"/>
      <c r="H4" s="6"/>
      <c r="I4" s="7"/>
    </row>
    <row r="5" spans="2:9" x14ac:dyDescent="0.55000000000000004">
      <c r="B5" s="8"/>
      <c r="C5" s="8"/>
      <c r="D5" s="4"/>
      <c r="E5" s="5"/>
      <c r="F5" s="5"/>
      <c r="G5" s="5"/>
      <c r="H5" s="5"/>
      <c r="I5" s="7"/>
    </row>
    <row r="6" spans="2:9" x14ac:dyDescent="0.55000000000000004">
      <c r="B6" s="8"/>
      <c r="C6" s="8"/>
      <c r="D6" s="4"/>
      <c r="E6" s="5"/>
      <c r="F6" s="5"/>
      <c r="G6" s="5"/>
      <c r="H6" s="5"/>
      <c r="I6" s="7"/>
    </row>
    <row r="7" spans="2:9" x14ac:dyDescent="0.55000000000000004">
      <c r="B7" s="8"/>
      <c r="C7" s="8"/>
      <c r="D7" s="4"/>
      <c r="E7" s="5"/>
      <c r="F7" s="5"/>
      <c r="G7" s="5"/>
      <c r="H7" s="5"/>
      <c r="I7" s="7"/>
    </row>
    <row r="8" spans="2:9" x14ac:dyDescent="0.55000000000000004">
      <c r="B8" s="8"/>
      <c r="C8" s="8"/>
      <c r="D8" s="4"/>
      <c r="E8" s="5"/>
      <c r="F8" s="5"/>
      <c r="G8" s="5"/>
      <c r="H8" s="5"/>
      <c r="I8" s="7"/>
    </row>
    <row r="9" spans="2:9" x14ac:dyDescent="0.55000000000000004">
      <c r="B9" s="8"/>
      <c r="C9" s="8"/>
      <c r="D9" s="4"/>
      <c r="E9" s="5"/>
      <c r="F9" s="5"/>
      <c r="G9" s="5"/>
      <c r="H9" s="6"/>
      <c r="I9" s="7"/>
    </row>
    <row r="10" spans="2:9" x14ac:dyDescent="0.55000000000000004">
      <c r="B10" s="8"/>
      <c r="C10" s="8"/>
      <c r="D10" s="4"/>
      <c r="E10" s="5"/>
      <c r="F10" s="5"/>
      <c r="G10" s="5"/>
      <c r="H10" s="35"/>
      <c r="I10" s="7"/>
    </row>
    <row r="11" spans="2:9" x14ac:dyDescent="0.55000000000000004">
      <c r="B11" s="8"/>
      <c r="C11" s="8"/>
      <c r="D11" s="4"/>
      <c r="E11" s="5"/>
      <c r="F11" s="5"/>
      <c r="G11" s="5"/>
      <c r="H11" s="5"/>
      <c r="I11" s="7"/>
    </row>
    <row r="12" spans="2:9" x14ac:dyDescent="0.55000000000000004">
      <c r="B12" s="8"/>
      <c r="C12" s="8"/>
      <c r="D12" s="4"/>
      <c r="E12" s="5"/>
      <c r="F12" s="5"/>
      <c r="G12" s="5"/>
      <c r="H12" s="6"/>
      <c r="I12" s="7"/>
    </row>
    <row r="13" spans="2:9" x14ac:dyDescent="0.55000000000000004">
      <c r="B13" s="8"/>
      <c r="C13" s="8"/>
      <c r="D13" s="4"/>
      <c r="E13" s="5"/>
      <c r="F13" s="5"/>
      <c r="G13" s="5"/>
      <c r="H13" s="35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35"/>
      <c r="I17" s="7"/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7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L22" s="10"/>
      <c r="M22" s="11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2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  <c r="M24" s="12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5"/>
      <c r="I28" s="7"/>
      <c r="M28" s="12"/>
    </row>
    <row r="29" spans="2:13" x14ac:dyDescent="0.55000000000000004">
      <c r="B29" s="8"/>
      <c r="C29" s="8"/>
      <c r="D29" s="4"/>
      <c r="E29" s="5"/>
      <c r="F29" s="5"/>
      <c r="G29" s="5"/>
      <c r="H29" s="6"/>
      <c r="I29" s="7"/>
      <c r="M29" s="12"/>
    </row>
    <row r="30" spans="2:13" x14ac:dyDescent="0.55000000000000004">
      <c r="B30" s="8"/>
      <c r="C30" s="8"/>
      <c r="D30" s="4"/>
      <c r="E30" s="5"/>
      <c r="F30" s="5"/>
      <c r="G30" s="5"/>
      <c r="H30" s="6"/>
      <c r="I30" s="7"/>
      <c r="M30" s="12"/>
    </row>
    <row r="31" spans="2:13" x14ac:dyDescent="0.55000000000000004">
      <c r="B31" s="8"/>
      <c r="C31" s="8"/>
      <c r="D31" s="4"/>
      <c r="E31" s="5"/>
      <c r="F31" s="5"/>
      <c r="G31" s="5"/>
      <c r="H31" s="6"/>
      <c r="I31" s="7"/>
      <c r="M31" s="12"/>
    </row>
    <row r="32" spans="2:13" x14ac:dyDescent="0.55000000000000004">
      <c r="B32" s="8"/>
      <c r="C32" s="17"/>
      <c r="D32" s="4"/>
      <c r="E32" s="5"/>
      <c r="F32" s="5"/>
      <c r="G32" s="5"/>
      <c r="H32" s="5"/>
      <c r="I32" s="7"/>
      <c r="M32" s="12"/>
    </row>
    <row r="33" spans="2:13" x14ac:dyDescent="0.55000000000000004">
      <c r="B33" s="8"/>
      <c r="C33" s="17"/>
      <c r="D33" s="4"/>
      <c r="E33" s="5"/>
      <c r="F33" s="5"/>
      <c r="G33" s="5"/>
      <c r="H33" s="6"/>
      <c r="I33" s="7"/>
      <c r="M33" s="12"/>
    </row>
    <row r="34" spans="2:13" x14ac:dyDescent="0.55000000000000004">
      <c r="B34" s="8"/>
      <c r="C34" s="17"/>
      <c r="D34" s="4"/>
      <c r="E34" s="5"/>
      <c r="F34" s="5"/>
      <c r="G34" s="5"/>
      <c r="H34" s="35"/>
      <c r="I34" s="7"/>
      <c r="M34" s="12"/>
    </row>
    <row r="35" spans="2:13" x14ac:dyDescent="0.55000000000000004">
      <c r="B35" s="8"/>
      <c r="C35" s="17"/>
      <c r="D35" s="4"/>
      <c r="E35" s="5"/>
      <c r="F35" s="5"/>
      <c r="G35" s="5"/>
      <c r="H35" s="6"/>
      <c r="I35" s="7"/>
      <c r="M35" s="12"/>
    </row>
    <row r="36" spans="2:13" x14ac:dyDescent="0.55000000000000004">
      <c r="B36" s="8"/>
      <c r="C36" s="8"/>
      <c r="D36" s="4"/>
      <c r="E36" s="5"/>
      <c r="F36" s="5"/>
      <c r="G36" s="5"/>
      <c r="H36" s="6"/>
      <c r="I36" s="7"/>
    </row>
    <row r="37" spans="2:13" x14ac:dyDescent="0.55000000000000004">
      <c r="B37" s="8"/>
      <c r="C37" s="8"/>
      <c r="D37" s="4"/>
      <c r="E37" s="5"/>
      <c r="F37" s="5"/>
      <c r="G37" s="5"/>
      <c r="H37" s="6"/>
      <c r="I37" s="7"/>
      <c r="M37" s="12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  <c r="M38" s="12"/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  <c r="M39" s="12"/>
    </row>
    <row r="40" spans="2:13" x14ac:dyDescent="0.55000000000000004">
      <c r="B40" s="8"/>
      <c r="C40" s="8"/>
      <c r="D40" s="4"/>
      <c r="E40" s="5"/>
      <c r="F40" s="5"/>
      <c r="G40" s="5"/>
      <c r="H40" s="5"/>
      <c r="I40" s="7"/>
      <c r="M40" s="12"/>
    </row>
    <row r="41" spans="2:13" x14ac:dyDescent="0.55000000000000004">
      <c r="B41" s="8"/>
      <c r="C41" s="8"/>
      <c r="D41" s="4"/>
      <c r="E41" s="5"/>
      <c r="F41" s="5"/>
      <c r="G41" s="5"/>
      <c r="H41" s="5"/>
      <c r="I41" s="7"/>
      <c r="M41" s="11"/>
    </row>
    <row r="42" spans="2:13" x14ac:dyDescent="0.55000000000000004">
      <c r="B42" s="8"/>
      <c r="C42" s="8"/>
      <c r="D42" s="4"/>
      <c r="E42" s="5"/>
      <c r="F42" s="5"/>
      <c r="G42" s="5"/>
      <c r="H42" s="5"/>
      <c r="I42" s="7"/>
      <c r="M42" s="11"/>
    </row>
    <row r="43" spans="2:13" x14ac:dyDescent="0.55000000000000004">
      <c r="B43" s="8"/>
      <c r="C43" s="8"/>
      <c r="D43" s="4"/>
      <c r="E43" s="5"/>
      <c r="F43" s="5"/>
      <c r="G43" s="5"/>
      <c r="H43" s="6"/>
      <c r="I43" s="7"/>
      <c r="M43" s="11"/>
    </row>
    <row r="44" spans="2:13" x14ac:dyDescent="0.55000000000000004">
      <c r="B44" s="8"/>
      <c r="C44" s="8"/>
      <c r="D44" s="4"/>
      <c r="E44" s="5"/>
      <c r="F44" s="5"/>
      <c r="G44" s="5"/>
      <c r="H44" s="5"/>
      <c r="I44" s="7"/>
      <c r="M44" s="11"/>
    </row>
    <row r="45" spans="2:13" x14ac:dyDescent="0.55000000000000004">
      <c r="B45" s="8"/>
      <c r="C45" s="8"/>
      <c r="D45" s="4"/>
      <c r="E45" s="5"/>
      <c r="F45" s="5"/>
      <c r="G45" s="5"/>
      <c r="H45" s="5"/>
      <c r="I45" s="7"/>
      <c r="M45" s="11"/>
    </row>
    <row r="46" spans="2:13" x14ac:dyDescent="0.55000000000000004">
      <c r="B46" s="8"/>
      <c r="C46" s="8"/>
      <c r="D46" s="4"/>
      <c r="E46" s="5"/>
      <c r="F46" s="5"/>
      <c r="G46" s="5"/>
      <c r="H46" s="5"/>
      <c r="I46" s="7"/>
      <c r="M46" s="11"/>
    </row>
    <row r="47" spans="2:13" x14ac:dyDescent="0.55000000000000004">
      <c r="B47" s="8"/>
      <c r="C47" s="8"/>
      <c r="D47" s="4"/>
      <c r="E47" s="5"/>
      <c r="F47" s="5"/>
      <c r="G47" s="5"/>
      <c r="H47" s="5"/>
      <c r="I47" s="7"/>
      <c r="M47" s="11"/>
    </row>
    <row r="48" spans="2:13" x14ac:dyDescent="0.55000000000000004">
      <c r="B48" s="8"/>
      <c r="C48" s="8"/>
      <c r="D48" s="4"/>
      <c r="E48" s="5"/>
      <c r="F48" s="5"/>
      <c r="G48" s="5"/>
      <c r="H48" s="5"/>
      <c r="I48" s="7"/>
      <c r="M48" s="11"/>
    </row>
    <row r="49" spans="2:13" x14ac:dyDescent="0.55000000000000004">
      <c r="B49" s="8"/>
      <c r="C49" s="8"/>
      <c r="D49" s="4"/>
      <c r="E49" s="5"/>
      <c r="F49" s="5"/>
      <c r="G49" s="5"/>
      <c r="H49" s="5"/>
      <c r="I49" s="7"/>
      <c r="M49" s="11"/>
    </row>
    <row r="50" spans="2:13" x14ac:dyDescent="0.55000000000000004">
      <c r="B50" s="8"/>
      <c r="C50" s="8"/>
      <c r="D50" s="4"/>
      <c r="E50" s="5"/>
      <c r="F50" s="5"/>
      <c r="G50" s="5"/>
      <c r="H50" s="5"/>
      <c r="I50" s="7"/>
      <c r="M50" s="11"/>
    </row>
    <row r="51" spans="2:13" x14ac:dyDescent="0.55000000000000004">
      <c r="B51" s="8"/>
      <c r="C51" s="8"/>
      <c r="D51" s="4"/>
      <c r="E51" s="5"/>
      <c r="F51" s="5"/>
      <c r="G51" s="5"/>
      <c r="H51" s="5"/>
      <c r="I51" s="7"/>
      <c r="M51" s="11"/>
    </row>
    <row r="52" spans="2:13" x14ac:dyDescent="0.55000000000000004">
      <c r="B52" s="8"/>
      <c r="C52" s="8"/>
      <c r="D52" s="4"/>
      <c r="E52" s="5"/>
      <c r="F52" s="5"/>
      <c r="G52" s="5"/>
      <c r="H52" s="5"/>
      <c r="I52" s="7"/>
      <c r="M52" s="11"/>
    </row>
    <row r="53" spans="2:13" x14ac:dyDescent="0.55000000000000004">
      <c r="B53" s="8"/>
      <c r="C53" s="8"/>
      <c r="D53" s="4"/>
      <c r="E53" s="5"/>
      <c r="F53" s="5"/>
      <c r="G53" s="5"/>
      <c r="H53" s="6"/>
      <c r="I53" s="7"/>
    </row>
    <row r="54" spans="2:13" x14ac:dyDescent="0.55000000000000004">
      <c r="B54" s="8"/>
      <c r="C54" s="8"/>
      <c r="D54" s="4"/>
      <c r="E54" s="5"/>
      <c r="F54" s="5"/>
      <c r="G54" s="5"/>
      <c r="H54" s="6"/>
      <c r="I54" s="7"/>
    </row>
    <row r="55" spans="2:13" x14ac:dyDescent="0.55000000000000004">
      <c r="B55" s="8"/>
      <c r="C55" s="8"/>
      <c r="D55" s="4"/>
      <c r="E55" s="5"/>
      <c r="F55" s="5"/>
      <c r="G55" s="5"/>
      <c r="H55" s="5"/>
      <c r="I55" s="7"/>
      <c r="M55" s="11"/>
    </row>
    <row r="56" spans="2:13" x14ac:dyDescent="0.55000000000000004">
      <c r="B56" s="8"/>
      <c r="C56" s="8"/>
      <c r="D56" s="4"/>
      <c r="E56" s="5"/>
      <c r="F56" s="5"/>
      <c r="G56" s="5"/>
      <c r="H56" s="5"/>
      <c r="I56" s="7"/>
      <c r="M56" s="11"/>
    </row>
    <row r="57" spans="2:13" x14ac:dyDescent="0.55000000000000004">
      <c r="B57" s="8"/>
      <c r="C57" s="8"/>
      <c r="D57" s="4"/>
      <c r="E57" s="5"/>
      <c r="F57" s="5"/>
      <c r="G57" s="5"/>
      <c r="H57" s="5"/>
      <c r="I57" s="7"/>
      <c r="M57" s="11"/>
    </row>
    <row r="58" spans="2:13" x14ac:dyDescent="0.55000000000000004">
      <c r="B58" s="8"/>
      <c r="C58" s="8"/>
      <c r="D58" s="4"/>
      <c r="E58" s="5"/>
      <c r="F58" s="5"/>
      <c r="G58" s="5"/>
      <c r="H58" s="5"/>
      <c r="I58" s="7"/>
      <c r="M58" s="11"/>
    </row>
    <row r="59" spans="2:13" x14ac:dyDescent="0.55000000000000004">
      <c r="B59" s="8"/>
      <c r="C59" s="8"/>
      <c r="D59" s="4"/>
      <c r="E59" s="5"/>
      <c r="F59" s="5"/>
      <c r="G59" s="5"/>
      <c r="H59" s="5"/>
      <c r="I59" s="7"/>
      <c r="M59" s="11"/>
    </row>
    <row r="60" spans="2:13" x14ac:dyDescent="0.55000000000000004">
      <c r="B60" s="8"/>
      <c r="C60" s="8"/>
      <c r="D60" s="4"/>
      <c r="E60" s="5"/>
      <c r="F60" s="5"/>
      <c r="G60" s="5"/>
      <c r="H60" s="5"/>
      <c r="I60" s="7"/>
      <c r="M60" s="11"/>
    </row>
    <row r="61" spans="2:13" x14ac:dyDescent="0.55000000000000004">
      <c r="B61" s="8"/>
      <c r="C61" s="8"/>
      <c r="D61" s="4"/>
      <c r="E61" s="5"/>
      <c r="F61" s="5"/>
      <c r="G61" s="5"/>
      <c r="H61" s="5"/>
      <c r="I61" s="7"/>
      <c r="M61" s="11"/>
    </row>
    <row r="62" spans="2:13" x14ac:dyDescent="0.55000000000000004">
      <c r="B62" s="8"/>
      <c r="C62" s="8"/>
      <c r="D62" s="4"/>
      <c r="E62" s="5"/>
      <c r="F62" s="5"/>
      <c r="G62" s="5"/>
      <c r="H62" s="5"/>
      <c r="I62" s="7"/>
      <c r="M62" s="11"/>
    </row>
    <row r="63" spans="2:13" x14ac:dyDescent="0.55000000000000004">
      <c r="B63" s="8"/>
      <c r="C63" s="8"/>
      <c r="D63" s="4"/>
      <c r="E63" s="5"/>
      <c r="F63" s="5"/>
      <c r="G63" s="5"/>
      <c r="H63" s="5"/>
      <c r="I63" s="7"/>
      <c r="M63" s="11"/>
    </row>
    <row r="64" spans="2:13" x14ac:dyDescent="0.55000000000000004">
      <c r="B64" s="8"/>
      <c r="C64" s="8"/>
      <c r="D64" s="4"/>
      <c r="E64" s="5"/>
      <c r="F64" s="5"/>
      <c r="G64" s="5"/>
      <c r="H64" s="5"/>
      <c r="I64" s="7"/>
      <c r="M64" s="11"/>
    </row>
    <row r="65" spans="2:13" x14ac:dyDescent="0.55000000000000004">
      <c r="B65" s="8"/>
      <c r="C65" s="8"/>
      <c r="D65" s="4"/>
      <c r="E65" s="5"/>
      <c r="F65" s="5"/>
      <c r="G65" s="5"/>
      <c r="H65" s="5"/>
      <c r="I65" s="7"/>
      <c r="M65" s="11"/>
    </row>
    <row r="66" spans="2:13" x14ac:dyDescent="0.55000000000000004">
      <c r="B66" s="8"/>
      <c r="C66" s="8"/>
      <c r="D66" s="4"/>
      <c r="E66" s="5"/>
      <c r="F66" s="5"/>
      <c r="G66" s="5"/>
      <c r="H66" s="5"/>
      <c r="I66" s="7"/>
      <c r="M66" s="11"/>
    </row>
    <row r="67" spans="2:13" x14ac:dyDescent="0.55000000000000004">
      <c r="B67" s="8"/>
      <c r="C67" s="8"/>
      <c r="D67" s="4"/>
      <c r="E67" s="5"/>
      <c r="F67" s="5"/>
      <c r="G67" s="5"/>
      <c r="H67" s="35"/>
      <c r="I67" s="7"/>
    </row>
    <row r="68" spans="2:13" x14ac:dyDescent="0.55000000000000004">
      <c r="B68" s="4"/>
      <c r="C68" s="4"/>
      <c r="D68" s="4" t="s">
        <v>20</v>
      </c>
      <c r="E68" s="5">
        <f>SUM(E3:E63)</f>
        <v>57716.539999999979</v>
      </c>
      <c r="F68" s="5"/>
      <c r="G68" s="5"/>
      <c r="H68" s="35"/>
      <c r="I68" s="7"/>
    </row>
    <row r="69" spans="2:13" x14ac:dyDescent="0.55000000000000004">
      <c r="D69" s="4" t="s">
        <v>21</v>
      </c>
      <c r="F69" s="1">
        <f>SUM(F5:F68)</f>
        <v>0</v>
      </c>
      <c r="H69" s="1">
        <f>SUM(H5:H68)</f>
        <v>0</v>
      </c>
    </row>
    <row r="70" spans="2:13" x14ac:dyDescent="0.55000000000000004">
      <c r="D70" s="4" t="s">
        <v>22</v>
      </c>
      <c r="F70" s="1">
        <f>E68-F69</f>
        <v>57716.539999999979</v>
      </c>
    </row>
    <row r="71" spans="2:13" x14ac:dyDescent="0.55000000000000004">
      <c r="D71" s="16" t="s">
        <v>24</v>
      </c>
      <c r="F71" s="1">
        <f>F69+H69</f>
        <v>0</v>
      </c>
    </row>
    <row r="73" spans="2:13" s="1" customFormat="1" x14ac:dyDescent="0.55000000000000004">
      <c r="B73"/>
      <c r="C73"/>
      <c r="D73"/>
      <c r="E73" s="13"/>
      <c r="F73" s="13"/>
      <c r="H73" s="13"/>
      <c r="I73" s="14"/>
      <c r="J73"/>
      <c r="K73"/>
      <c r="L73"/>
      <c r="M73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43"/>
  <sheetViews>
    <sheetView tabSelected="1" topLeftCell="M200" workbookViewId="0">
      <selection activeCell="AA207" sqref="AA20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806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709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804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709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IF(G224=AA$66,H224,0)</f>
        <v>0</v>
      </c>
      <c r="AB122">
        <f>IF(G224=AB$66,H224,0)</f>
        <v>0</v>
      </c>
      <c r="AC122">
        <f>IF(G224=AC$66,H224,0)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IF(G225=AA$66,H225,0)</f>
        <v>0</v>
      </c>
      <c r="AB123">
        <f>IF(G225=AB$66,H225,0)</f>
        <v>0</v>
      </c>
      <c r="AC123">
        <f>IF(G225=AC$66,H225,0)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IF(G226=AA$66,H226,0)</f>
        <v>0</v>
      </c>
      <c r="AB124">
        <f>IF(G226=AB$66,H226,0)</f>
        <v>0</v>
      </c>
      <c r="AC124">
        <f>IF(G226=AC$66,H226,0)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724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722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808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85" t="s">
        <v>998</v>
      </c>
      <c r="M136" s="85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805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749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708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806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749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732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805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749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732</v>
      </c>
      <c r="W141">
        <v>160000</v>
      </c>
      <c r="X141">
        <v>16.2</v>
      </c>
      <c r="Y141" s="1">
        <f>W141*X141</f>
        <v>2592000</v>
      </c>
      <c r="Z141" t="s">
        <v>733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737</v>
      </c>
      <c r="L144" t="s">
        <v>723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677</v>
      </c>
    </row>
    <row r="146" spans="2:28" x14ac:dyDescent="0.55000000000000004">
      <c r="B146" s="8" t="s">
        <v>978</v>
      </c>
      <c r="C146" s="8"/>
      <c r="D146" s="4" t="s">
        <v>675</v>
      </c>
      <c r="E146" s="5"/>
      <c r="F146" s="5"/>
      <c r="G146" s="5" t="s">
        <v>1013</v>
      </c>
      <c r="H146" s="5">
        <f>(O136+P136)*10000</f>
        <v>1242000</v>
      </c>
      <c r="I146" s="5"/>
      <c r="J146" s="32">
        <f>H146*0.08/1.08</f>
        <v>92000</v>
      </c>
      <c r="M146" t="s">
        <v>707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673</v>
      </c>
      <c r="E147" s="5"/>
      <c r="F147" s="5"/>
      <c r="G147" s="5"/>
      <c r="H147" s="5">
        <v>200000</v>
      </c>
      <c r="I147" s="5"/>
      <c r="J147" s="32" t="s">
        <v>980</v>
      </c>
      <c r="M147" t="s">
        <v>716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717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200000</v>
      </c>
      <c r="I149" s="5"/>
      <c r="J149" s="32" t="s">
        <v>982</v>
      </c>
      <c r="L149" t="s">
        <v>719</v>
      </c>
      <c r="M149" t="s">
        <v>718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 t="s">
        <v>1012</v>
      </c>
      <c r="C150" s="87" t="s">
        <v>257</v>
      </c>
      <c r="D150" s="88" t="s">
        <v>1009</v>
      </c>
      <c r="E150" s="87">
        <v>2000000</v>
      </c>
      <c r="F150" s="5"/>
      <c r="G150" s="5"/>
      <c r="H150" s="5"/>
      <c r="I150" s="5"/>
      <c r="J150" s="32"/>
      <c r="L150" t="s">
        <v>744</v>
      </c>
      <c r="M150" t="s">
        <v>720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721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710</v>
      </c>
      <c r="E152" s="5"/>
      <c r="F152" s="5" t="s">
        <v>805</v>
      </c>
      <c r="G152" s="5"/>
      <c r="H152" s="5">
        <v>1020000</v>
      </c>
      <c r="I152" s="5"/>
      <c r="J152" s="32">
        <f>H152*0.08/1.08</f>
        <v>75555.555555555547</v>
      </c>
      <c r="L152" t="s">
        <v>749</v>
      </c>
      <c r="M152" t="s">
        <v>743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673</v>
      </c>
      <c r="E153" s="5"/>
      <c r="F153" s="5"/>
      <c r="G153" s="5"/>
      <c r="H153" s="5">
        <v>22200</v>
      </c>
      <c r="I153" s="5"/>
      <c r="J153" s="32"/>
      <c r="M153" t="s">
        <v>729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731</v>
      </c>
      <c r="W153" t="s">
        <v>730</v>
      </c>
    </row>
    <row r="154" spans="2:28" x14ac:dyDescent="0.55000000000000004">
      <c r="B154" s="8"/>
      <c r="C154" s="8"/>
      <c r="D154" s="4" t="s">
        <v>711</v>
      </c>
      <c r="E154" s="5"/>
      <c r="F154" s="5"/>
      <c r="G154" s="5"/>
      <c r="H154" s="5">
        <v>300000</v>
      </c>
      <c r="I154" s="5"/>
      <c r="J154" s="32"/>
      <c r="M154" t="s">
        <v>750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673</v>
      </c>
      <c r="E155" s="5"/>
      <c r="F155" s="5"/>
      <c r="G155" s="5"/>
      <c r="H155" s="5">
        <v>22200</v>
      </c>
      <c r="I155" s="5"/>
      <c r="J155" s="32"/>
      <c r="M155" t="s">
        <v>751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712</v>
      </c>
      <c r="E156" s="5"/>
      <c r="F156" s="5" t="s">
        <v>805</v>
      </c>
      <c r="G156" s="5"/>
      <c r="H156" s="5">
        <v>2110000</v>
      </c>
      <c r="I156" s="5"/>
      <c r="J156" s="32">
        <f>H156*0.08/1.08</f>
        <v>156296.29629629629</v>
      </c>
      <c r="M156" t="s">
        <v>752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673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807</v>
      </c>
    </row>
    <row r="158" spans="2:28" x14ac:dyDescent="0.55000000000000004">
      <c r="B158" s="8"/>
      <c r="C158" s="8" t="s">
        <v>804</v>
      </c>
      <c r="D158" s="4" t="s">
        <v>713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796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797</v>
      </c>
      <c r="Z161" s="1"/>
    </row>
    <row r="162" spans="2:26" x14ac:dyDescent="0.55000000000000004">
      <c r="B162" s="8"/>
      <c r="C162" s="8"/>
      <c r="D162" s="4" t="s">
        <v>714</v>
      </c>
      <c r="E162" s="5"/>
      <c r="F162" s="5"/>
      <c r="G162" s="5"/>
      <c r="H162" s="5">
        <v>200000</v>
      </c>
      <c r="I162" s="5"/>
      <c r="J162" s="32"/>
      <c r="M162" t="s">
        <v>803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714</v>
      </c>
      <c r="E163" s="5"/>
      <c r="F163" s="5"/>
      <c r="G163" s="5"/>
      <c r="H163" s="5">
        <v>300000</v>
      </c>
      <c r="I163" s="5"/>
      <c r="J163" s="32"/>
      <c r="M163" t="s">
        <v>751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715</v>
      </c>
      <c r="E164" s="5"/>
      <c r="F164" s="5"/>
      <c r="G164" s="5"/>
      <c r="H164" s="5">
        <v>170000</v>
      </c>
      <c r="I164" s="5"/>
      <c r="J164" s="32"/>
      <c r="M164" t="s">
        <v>751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747</v>
      </c>
      <c r="D165" s="4" t="s">
        <v>734</v>
      </c>
      <c r="E165" s="5">
        <v>6043723</v>
      </c>
      <c r="F165" s="5"/>
      <c r="G165" s="5"/>
      <c r="H165" s="5"/>
      <c r="I165" s="5"/>
      <c r="J165" s="32"/>
      <c r="M165" t="s">
        <v>751</v>
      </c>
      <c r="N165" s="43">
        <v>20</v>
      </c>
      <c r="O165" s="43">
        <v>340</v>
      </c>
      <c r="P165" s="43">
        <f>O165*0.08</f>
        <v>27.2</v>
      </c>
      <c r="Q165" s="43">
        <v>0</v>
      </c>
      <c r="R165" s="43">
        <v>0</v>
      </c>
      <c r="S165" s="43">
        <f t="shared" ref="S165:S167" si="42">SUM(O165:R165)</f>
        <v>367.2</v>
      </c>
      <c r="T165" s="51">
        <f t="shared" ref="T165" si="43">Y165</f>
        <v>364</v>
      </c>
      <c r="U165" s="43">
        <f t="shared" ref="U165:U167" si="44">T165-S165</f>
        <v>-3.1999999999999886</v>
      </c>
      <c r="V165" s="54">
        <f t="shared" ref="V165" si="45">U165*N165</f>
        <v>-63.999999999999773</v>
      </c>
      <c r="W165" s="52">
        <v>3.5</v>
      </c>
      <c r="X165" s="43">
        <v>104</v>
      </c>
      <c r="Y165" s="53">
        <f t="shared" ref="Y165" si="46">W165*X165</f>
        <v>364</v>
      </c>
      <c r="Z165" s="1">
        <f t="shared" ref="Z165" si="47">O165*N165</f>
        <v>6800</v>
      </c>
    </row>
    <row r="166" spans="2:26" x14ac:dyDescent="0.55000000000000004">
      <c r="B166" s="8"/>
      <c r="C166" s="8"/>
      <c r="D166" s="4" t="s">
        <v>725</v>
      </c>
      <c r="E166" s="5"/>
      <c r="F166" s="5"/>
      <c r="G166" s="5"/>
      <c r="H166" s="5">
        <v>5444724</v>
      </c>
      <c r="I166" s="5"/>
      <c r="J166" s="32" t="s">
        <v>746</v>
      </c>
    </row>
    <row r="167" spans="2:26" x14ac:dyDescent="0.55000000000000004">
      <c r="B167" s="8"/>
      <c r="C167" s="8"/>
      <c r="D167" s="4" t="s">
        <v>726</v>
      </c>
      <c r="E167" s="5">
        <v>87738225</v>
      </c>
      <c r="F167" s="5"/>
      <c r="G167" s="5"/>
      <c r="H167" s="5"/>
      <c r="I167" s="5"/>
      <c r="J167" s="32"/>
      <c r="M167" t="s">
        <v>845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727</v>
      </c>
      <c r="E168" s="5"/>
      <c r="F168" s="5"/>
      <c r="G168" s="5"/>
      <c r="H168" s="5">
        <v>85536000</v>
      </c>
      <c r="I168" s="5"/>
      <c r="J168" s="32"/>
      <c r="M168" t="s">
        <v>846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728</v>
      </c>
      <c r="E169" s="5"/>
      <c r="F169" s="5"/>
      <c r="G169" s="5"/>
      <c r="H169" s="5"/>
      <c r="I169" s="5"/>
      <c r="J169" s="32">
        <f>AG144*10000</f>
        <v>6336000</v>
      </c>
      <c r="M169" t="s">
        <v>876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735</v>
      </c>
      <c r="E171" s="5"/>
      <c r="F171" s="5"/>
      <c r="G171" s="5" t="s">
        <v>748</v>
      </c>
      <c r="H171" s="5">
        <v>356400</v>
      </c>
      <c r="I171" s="5"/>
      <c r="J171" s="32">
        <f>H171*0.08/1.08</f>
        <v>26400</v>
      </c>
      <c r="L171" t="s">
        <v>895</v>
      </c>
      <c r="M171" s="42" t="s">
        <v>877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673</v>
      </c>
      <c r="E172" s="5"/>
      <c r="F172" s="5"/>
      <c r="G172" s="5" t="s">
        <v>748</v>
      </c>
      <c r="H172" s="5">
        <v>3500</v>
      </c>
      <c r="I172" s="5"/>
      <c r="J172" s="18" t="s">
        <v>745</v>
      </c>
      <c r="L172" t="s">
        <v>896</v>
      </c>
      <c r="M172" s="42" t="s">
        <v>878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804</v>
      </c>
      <c r="D173" s="4" t="s">
        <v>736</v>
      </c>
      <c r="E173" s="5">
        <v>700000</v>
      </c>
      <c r="F173" s="5"/>
      <c r="G173" s="5"/>
      <c r="H173" s="5"/>
      <c r="I173" s="5"/>
      <c r="J173" s="18"/>
      <c r="M173" s="42" t="s">
        <v>903</v>
      </c>
      <c r="N173" s="11" t="s">
        <v>904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905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  <c r="M175" t="s">
        <v>911</v>
      </c>
      <c r="O175">
        <v>74</v>
      </c>
      <c r="P175" s="42">
        <f>O175*0.08</f>
        <v>5.92</v>
      </c>
      <c r="Q175">
        <v>2.5</v>
      </c>
      <c r="R175">
        <v>4.5</v>
      </c>
      <c r="S175" s="42">
        <f t="shared" ref="S175" si="57">SUM(O175:R175)</f>
        <v>86.92</v>
      </c>
      <c r="T175" s="42">
        <v>87</v>
      </c>
      <c r="U175" s="42">
        <f t="shared" ref="U175" si="58">T175-S175</f>
        <v>7.9999999999998295E-2</v>
      </c>
      <c r="W175" t="s">
        <v>909</v>
      </c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  <c r="M176" t="s">
        <v>910</v>
      </c>
      <c r="O176">
        <v>70</v>
      </c>
      <c r="P176" s="42">
        <f>O176*0.08</f>
        <v>5.6000000000000005</v>
      </c>
      <c r="Q176">
        <v>2.5</v>
      </c>
      <c r="R176">
        <v>4.5</v>
      </c>
      <c r="S176" s="42">
        <f t="shared" ref="S176:S177" si="59">SUM(O176:R176)</f>
        <v>82.6</v>
      </c>
      <c r="T176" s="42">
        <v>83</v>
      </c>
      <c r="U176" s="42">
        <f t="shared" ref="U176:U177" si="60">T176-S176</f>
        <v>0.40000000000000568</v>
      </c>
      <c r="W176" t="s">
        <v>909</v>
      </c>
    </row>
    <row r="177" spans="2:28" x14ac:dyDescent="0.55000000000000004">
      <c r="B177" s="8"/>
      <c r="C177" s="8"/>
      <c r="D177" s="4" t="s">
        <v>810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  <c r="M177" t="s">
        <v>912</v>
      </c>
      <c r="O177">
        <v>68</v>
      </c>
      <c r="P177" s="42">
        <f>O177*0.08</f>
        <v>5.44</v>
      </c>
      <c r="Q177">
        <v>2.5</v>
      </c>
      <c r="R177">
        <v>4.5</v>
      </c>
      <c r="S177" s="42">
        <f t="shared" si="59"/>
        <v>80.44</v>
      </c>
      <c r="T177" s="42">
        <v>81</v>
      </c>
      <c r="U177" s="42">
        <f t="shared" si="60"/>
        <v>0.56000000000000227</v>
      </c>
      <c r="W177" t="s">
        <v>909</v>
      </c>
    </row>
    <row r="178" spans="2:28" x14ac:dyDescent="0.55000000000000004">
      <c r="B178" s="8"/>
      <c r="C178" s="8"/>
      <c r="D178" s="4" t="s">
        <v>673</v>
      </c>
      <c r="E178" s="5"/>
      <c r="F178" s="5"/>
      <c r="G178" s="5" t="s">
        <v>330</v>
      </c>
      <c r="H178" s="5">
        <v>270000</v>
      </c>
      <c r="I178" s="5"/>
      <c r="J178" s="18"/>
      <c r="M178" t="s">
        <v>908</v>
      </c>
      <c r="O178">
        <v>56</v>
      </c>
      <c r="P178" s="42">
        <f>O178*0.08</f>
        <v>4.4800000000000004</v>
      </c>
      <c r="Q178">
        <v>3</v>
      </c>
      <c r="R178">
        <v>5</v>
      </c>
      <c r="S178" s="42">
        <f t="shared" ref="S178" si="61">SUM(O178:R178)</f>
        <v>68.48</v>
      </c>
      <c r="T178" s="42">
        <v>69</v>
      </c>
      <c r="U178" s="42">
        <f t="shared" ref="U178" si="62">T178-S178</f>
        <v>0.51999999999999602</v>
      </c>
      <c r="W178" t="s">
        <v>909</v>
      </c>
    </row>
    <row r="179" spans="2:28" x14ac:dyDescent="0.55000000000000004">
      <c r="B179" s="8"/>
      <c r="C179" s="8" t="s">
        <v>804</v>
      </c>
      <c r="D179" s="4" t="s">
        <v>809</v>
      </c>
      <c r="E179" s="5">
        <v>4600000</v>
      </c>
      <c r="F179" s="5"/>
      <c r="G179" s="5"/>
      <c r="H179" s="5"/>
      <c r="I179" s="5"/>
      <c r="J179" s="18"/>
      <c r="N179" t="s">
        <v>985</v>
      </c>
      <c r="O179" t="s">
        <v>986</v>
      </c>
      <c r="P179" t="s">
        <v>987</v>
      </c>
      <c r="Q179" t="s">
        <v>988</v>
      </c>
      <c r="R179" t="s">
        <v>989</v>
      </c>
      <c r="S179" t="s">
        <v>990</v>
      </c>
      <c r="T179" t="s">
        <v>991</v>
      </c>
      <c r="U179" t="s">
        <v>992</v>
      </c>
      <c r="V179" t="s">
        <v>993</v>
      </c>
      <c r="W179" t="s">
        <v>994</v>
      </c>
      <c r="X179" t="s">
        <v>995</v>
      </c>
      <c r="Y179" t="s">
        <v>996</v>
      </c>
      <c r="Z179" t="s">
        <v>997</v>
      </c>
    </row>
    <row r="180" spans="2:28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  <c r="L180" t="s">
        <v>961</v>
      </c>
      <c r="M180" t="s">
        <v>752</v>
      </c>
      <c r="N180" s="43">
        <v>20</v>
      </c>
      <c r="O180" s="43">
        <v>340</v>
      </c>
      <c r="P180" s="43">
        <f>O180*0.08</f>
        <v>27.2</v>
      </c>
      <c r="Q180" s="43">
        <v>0</v>
      </c>
      <c r="R180" s="43">
        <v>0</v>
      </c>
      <c r="S180" s="43">
        <f t="shared" ref="S180" si="63">SUM(O180:R180)</f>
        <v>367.2</v>
      </c>
      <c r="T180" s="51">
        <f t="shared" ref="T180" si="64">Y180</f>
        <v>372.75</v>
      </c>
      <c r="U180" s="43">
        <f t="shared" ref="U180" si="65">T180-S180</f>
        <v>5.5500000000000114</v>
      </c>
      <c r="V180" s="54">
        <f t="shared" ref="V180" si="66">U180*N180</f>
        <v>111.00000000000023</v>
      </c>
      <c r="W180" s="52">
        <v>3.5</v>
      </c>
      <c r="X180" s="43">
        <v>106.5</v>
      </c>
      <c r="Y180" s="53">
        <f t="shared" ref="Y180" si="67">W180*X180</f>
        <v>372.75</v>
      </c>
      <c r="Z180" s="1">
        <f t="shared" ref="Z180:Z181" si="68">Y180*N180</f>
        <v>7455</v>
      </c>
      <c r="AA180" s="11" t="s">
        <v>962</v>
      </c>
    </row>
    <row r="181" spans="2:28" ht="18.5" thickBot="1" x14ac:dyDescent="0.6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  <c r="M181" t="s">
        <v>752</v>
      </c>
      <c r="N181" s="43">
        <v>20</v>
      </c>
      <c r="O181" s="43">
        <v>380</v>
      </c>
      <c r="P181" s="43">
        <f>O181*0.08</f>
        <v>30.400000000000002</v>
      </c>
      <c r="Q181" s="43">
        <v>0</v>
      </c>
      <c r="R181" s="43">
        <v>0</v>
      </c>
      <c r="S181" s="43">
        <f t="shared" ref="S181" si="69">SUM(O181:R181)</f>
        <v>410.4</v>
      </c>
      <c r="T181" s="51">
        <f t="shared" ref="T181" si="70">Y181</f>
        <v>409.81</v>
      </c>
      <c r="U181" s="43">
        <f t="shared" ref="U181" si="71">T181-S181</f>
        <v>-0.58999999999997499</v>
      </c>
      <c r="V181" s="54">
        <f t="shared" ref="V181" si="72">U181*N181</f>
        <v>-11.7999999999995</v>
      </c>
      <c r="W181" s="52">
        <v>3.83</v>
      </c>
      <c r="X181" s="43">
        <v>107</v>
      </c>
      <c r="Y181" s="53">
        <f t="shared" ref="Y181" si="73">W181*X181</f>
        <v>409.81</v>
      </c>
      <c r="Z181" s="1">
        <f t="shared" si="68"/>
        <v>8196.2000000000007</v>
      </c>
      <c r="AA181" t="s">
        <v>963</v>
      </c>
    </row>
    <row r="182" spans="2:28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  <c r="L182" s="57" t="s">
        <v>968</v>
      </c>
      <c r="M182" s="58">
        <v>374.2</v>
      </c>
      <c r="N182" s="59">
        <v>20</v>
      </c>
      <c r="O182" s="59">
        <f>M$182</f>
        <v>374.2</v>
      </c>
      <c r="P182" s="59">
        <f>O182*0.08</f>
        <v>29.936</v>
      </c>
      <c r="Q182" s="59">
        <v>0</v>
      </c>
      <c r="R182" s="59">
        <v>0</v>
      </c>
      <c r="S182" s="59">
        <f t="shared" ref="S182" si="74">SUM(O182:R182)</f>
        <v>404.13599999999997</v>
      </c>
      <c r="T182" s="60">
        <f t="shared" ref="T182:T185" si="75">Y182</f>
        <v>387.76</v>
      </c>
      <c r="U182" s="59">
        <f t="shared" ref="U182:U185" si="76">T182-S182</f>
        <v>-16.375999999999976</v>
      </c>
      <c r="V182" s="61">
        <f t="shared" ref="V182:V185" si="77">U182*N182</f>
        <v>-327.51999999999953</v>
      </c>
      <c r="W182" s="62">
        <v>3.7</v>
      </c>
      <c r="X182" s="59">
        <v>104.8</v>
      </c>
      <c r="Y182" s="63">
        <f t="shared" ref="Y182:Y185" si="78">W182*X182</f>
        <v>387.76</v>
      </c>
      <c r="Z182" s="64">
        <f>Y182*N182</f>
        <v>7755.2</v>
      </c>
      <c r="AA182" s="58" t="s">
        <v>964</v>
      </c>
      <c r="AB182" s="65"/>
    </row>
    <row r="183" spans="2:28" x14ac:dyDescent="0.55000000000000004">
      <c r="B183" s="8"/>
      <c r="C183" s="8"/>
      <c r="D183" s="4" t="s">
        <v>879</v>
      </c>
      <c r="E183" s="5"/>
      <c r="F183" s="5"/>
      <c r="G183" s="5" t="s">
        <v>1013</v>
      </c>
      <c r="H183" s="5">
        <v>900000</v>
      </c>
      <c r="I183" s="5"/>
      <c r="J183" s="32">
        <f>H183*0.08/1.08</f>
        <v>66666.666666666657</v>
      </c>
      <c r="L183" s="66"/>
      <c r="M183" s="67"/>
      <c r="N183" s="68">
        <v>20</v>
      </c>
      <c r="O183" s="68">
        <f>M$182</f>
        <v>374.2</v>
      </c>
      <c r="P183" s="68"/>
      <c r="Q183" s="68">
        <v>0</v>
      </c>
      <c r="R183" s="68">
        <v>0</v>
      </c>
      <c r="S183" s="68">
        <f t="shared" ref="S183" si="79">SUM(O183:R183)</f>
        <v>374.2</v>
      </c>
      <c r="T183" s="69">
        <f t="shared" si="75"/>
        <v>387.76</v>
      </c>
      <c r="U183" s="68">
        <f t="shared" si="76"/>
        <v>13.560000000000002</v>
      </c>
      <c r="V183" s="70">
        <f t="shared" si="77"/>
        <v>271.20000000000005</v>
      </c>
      <c r="W183" s="71">
        <v>3.7</v>
      </c>
      <c r="X183" s="68">
        <v>104.8</v>
      </c>
      <c r="Y183" s="72">
        <f t="shared" si="78"/>
        <v>387.76</v>
      </c>
      <c r="Z183" s="73">
        <f>Y183*N183</f>
        <v>7755.2</v>
      </c>
      <c r="AA183" s="67" t="s">
        <v>965</v>
      </c>
      <c r="AB183" s="74"/>
    </row>
    <row r="184" spans="2:28" x14ac:dyDescent="0.55000000000000004">
      <c r="B184" s="8"/>
      <c r="C184" s="8"/>
      <c r="D184" s="4" t="s">
        <v>880</v>
      </c>
      <c r="E184" s="5"/>
      <c r="F184" s="5"/>
      <c r="G184" s="5" t="s">
        <v>1013</v>
      </c>
      <c r="H184" s="5">
        <v>1000000</v>
      </c>
      <c r="I184" s="5"/>
      <c r="J184" s="32">
        <f>H184*0.08/1.08</f>
        <v>74074.074074074073</v>
      </c>
      <c r="L184" s="75" t="s">
        <v>967</v>
      </c>
      <c r="M184" s="67"/>
      <c r="N184" s="68">
        <v>20</v>
      </c>
      <c r="O184" s="68">
        <f>M$182</f>
        <v>374.2</v>
      </c>
      <c r="P184" s="68">
        <f>O184*0.08</f>
        <v>29.936</v>
      </c>
      <c r="Q184" s="68">
        <v>0</v>
      </c>
      <c r="R184" s="68">
        <v>0</v>
      </c>
      <c r="S184" s="68">
        <f t="shared" ref="S184" si="80">SUM(O184:R184)</f>
        <v>404.13599999999997</v>
      </c>
      <c r="T184" s="69">
        <f t="shared" si="75"/>
        <v>373.70000000000005</v>
      </c>
      <c r="U184" s="68">
        <f t="shared" si="76"/>
        <v>-30.435999999999922</v>
      </c>
      <c r="V184" s="70">
        <f t="shared" si="77"/>
        <v>-608.71999999999844</v>
      </c>
      <c r="W184" s="71">
        <v>3.7</v>
      </c>
      <c r="X184" s="68">
        <v>101</v>
      </c>
      <c r="Y184" s="72">
        <f t="shared" si="78"/>
        <v>373.70000000000005</v>
      </c>
      <c r="Z184" s="73">
        <f>Y184*N184</f>
        <v>7474.0000000000009</v>
      </c>
      <c r="AA184" s="67"/>
      <c r="AB184" s="74"/>
    </row>
    <row r="185" spans="2:28" ht="18.5" thickBot="1" x14ac:dyDescent="0.6">
      <c r="B185" s="8"/>
      <c r="C185" s="8"/>
      <c r="D185" s="4" t="s">
        <v>673</v>
      </c>
      <c r="E185" s="5"/>
      <c r="F185" s="5"/>
      <c r="G185" s="5"/>
      <c r="H185" s="5">
        <v>120000</v>
      </c>
      <c r="I185" s="5"/>
      <c r="J185" s="18"/>
      <c r="L185" s="76"/>
      <c r="M185" s="77"/>
      <c r="N185" s="78">
        <v>20</v>
      </c>
      <c r="O185" s="78">
        <f>M$182</f>
        <v>374.2</v>
      </c>
      <c r="P185" s="78"/>
      <c r="Q185" s="78">
        <v>0</v>
      </c>
      <c r="R185" s="78">
        <v>0</v>
      </c>
      <c r="S185" s="78">
        <f t="shared" ref="S185" si="81">SUM(O185:R185)</f>
        <v>374.2</v>
      </c>
      <c r="T185" s="79">
        <f t="shared" si="75"/>
        <v>373.70000000000005</v>
      </c>
      <c r="U185" s="78">
        <f t="shared" si="76"/>
        <v>-0.49999999999994316</v>
      </c>
      <c r="V185" s="80">
        <f t="shared" si="77"/>
        <v>-9.9999999999988631</v>
      </c>
      <c r="W185" s="81">
        <v>3.7</v>
      </c>
      <c r="X185" s="78">
        <v>101</v>
      </c>
      <c r="Y185" s="82">
        <f t="shared" si="78"/>
        <v>373.70000000000005</v>
      </c>
      <c r="Z185" s="83">
        <f>Y185*N185</f>
        <v>7474.0000000000009</v>
      </c>
      <c r="AA185" s="77"/>
      <c r="AB185" s="84"/>
    </row>
    <row r="186" spans="2:28" x14ac:dyDescent="0.55000000000000004">
      <c r="B186" s="8"/>
      <c r="C186" s="8" t="s">
        <v>887</v>
      </c>
      <c r="D186" s="4" t="s">
        <v>881</v>
      </c>
      <c r="E186" s="5">
        <v>1670000</v>
      </c>
      <c r="F186" s="5"/>
      <c r="G186" s="5"/>
      <c r="H186" s="5"/>
      <c r="I186" s="5"/>
      <c r="J186" s="18"/>
    </row>
    <row r="187" spans="2:28" x14ac:dyDescent="0.55000000000000004">
      <c r="B187" s="8"/>
      <c r="C187" s="8" t="s">
        <v>888</v>
      </c>
      <c r="D187" s="4" t="s">
        <v>882</v>
      </c>
      <c r="E187" s="5">
        <v>1900000</v>
      </c>
      <c r="F187" s="5"/>
      <c r="G187" s="5"/>
      <c r="H187" s="5"/>
      <c r="I187" s="5"/>
      <c r="J187" s="18"/>
      <c r="L187" t="s">
        <v>984</v>
      </c>
      <c r="M187" t="s">
        <v>966</v>
      </c>
      <c r="N187" s="43">
        <v>1</v>
      </c>
      <c r="O187" s="43">
        <v>268</v>
      </c>
      <c r="P187" s="43">
        <f>O187*0.08</f>
        <v>21.44</v>
      </c>
      <c r="Q187" s="43">
        <v>3</v>
      </c>
      <c r="R187" s="43">
        <v>6</v>
      </c>
      <c r="S187" s="43">
        <f>SUM(O187:R187)</f>
        <v>298.44</v>
      </c>
      <c r="T187">
        <v>300</v>
      </c>
      <c r="U187" s="43">
        <f>T187-S187</f>
        <v>1.5600000000000023</v>
      </c>
      <c r="W187" t="s">
        <v>977</v>
      </c>
    </row>
    <row r="188" spans="2:28" x14ac:dyDescent="0.55000000000000004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  <c r="L188" t="s">
        <v>984</v>
      </c>
      <c r="M188" t="s">
        <v>969</v>
      </c>
      <c r="N188" t="s">
        <v>971</v>
      </c>
      <c r="O188">
        <v>102</v>
      </c>
      <c r="P188">
        <f>O188*0.08</f>
        <v>8.16</v>
      </c>
      <c r="Q188" s="68">
        <v>3</v>
      </c>
      <c r="R188" s="68">
        <v>5</v>
      </c>
      <c r="S188">
        <f>SUM(O188:R188)</f>
        <v>118.16</v>
      </c>
      <c r="T188">
        <v>120</v>
      </c>
      <c r="U188" s="68">
        <f>T188-S188</f>
        <v>1.8400000000000034</v>
      </c>
      <c r="W188" t="s">
        <v>973</v>
      </c>
    </row>
    <row r="189" spans="2:28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  <c r="L189" t="s">
        <v>984</v>
      </c>
      <c r="N189" t="s">
        <v>970</v>
      </c>
      <c r="O189">
        <v>84</v>
      </c>
      <c r="P189">
        <f>O189*0.08</f>
        <v>6.72</v>
      </c>
      <c r="Q189" s="68">
        <v>3</v>
      </c>
      <c r="R189" s="68">
        <v>5</v>
      </c>
      <c r="S189">
        <f>SUM(O189:R189)</f>
        <v>98.72</v>
      </c>
      <c r="T189">
        <v>100</v>
      </c>
      <c r="U189" s="68">
        <f>T189-S189</f>
        <v>1.2800000000000011</v>
      </c>
      <c r="W189" t="s">
        <v>974</v>
      </c>
    </row>
    <row r="190" spans="2:28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  <c r="M190" s="3"/>
    </row>
    <row r="191" spans="2:28" x14ac:dyDescent="0.55000000000000004">
      <c r="B191" s="8"/>
      <c r="C191" s="8"/>
      <c r="D191" s="4" t="s">
        <v>883</v>
      </c>
      <c r="E191" s="5"/>
      <c r="F191" s="5"/>
      <c r="G191" s="5"/>
      <c r="H191" s="5">
        <v>200000</v>
      </c>
      <c r="I191" s="5"/>
      <c r="J191" s="18" t="s">
        <v>886</v>
      </c>
      <c r="L191" s="85" t="s">
        <v>999</v>
      </c>
      <c r="M191" s="85" t="s">
        <v>972</v>
      </c>
      <c r="N191" t="s">
        <v>976</v>
      </c>
      <c r="O191">
        <v>450</v>
      </c>
      <c r="P191">
        <f>O191*0.08</f>
        <v>36</v>
      </c>
      <c r="Q191" s="68">
        <v>10</v>
      </c>
      <c r="R191" s="68">
        <v>6</v>
      </c>
      <c r="S191">
        <f>SUM(O191:R191)</f>
        <v>502</v>
      </c>
      <c r="T191">
        <v>535</v>
      </c>
      <c r="U191" s="68">
        <f>T191-S191</f>
        <v>33</v>
      </c>
      <c r="W191" t="s">
        <v>975</v>
      </c>
      <c r="AA191">
        <f>IF(G227=AA$66,H227,0)</f>
        <v>0</v>
      </c>
      <c r="AB191">
        <f>IF(G227=AB$66,H227,0)</f>
        <v>0</v>
      </c>
    </row>
    <row r="192" spans="2:28" x14ac:dyDescent="0.55000000000000004">
      <c r="B192" s="8"/>
      <c r="C192" s="8"/>
      <c r="D192" s="4" t="s">
        <v>883</v>
      </c>
      <c r="E192" s="5"/>
      <c r="F192" s="5"/>
      <c r="G192" s="5"/>
      <c r="H192" s="5">
        <v>300000</v>
      </c>
      <c r="I192" s="5"/>
      <c r="J192" s="18" t="s">
        <v>886</v>
      </c>
      <c r="AA192">
        <f>IF(G228=AA$66,H228,0)</f>
        <v>0</v>
      </c>
      <c r="AB192">
        <f>IF(G228=AB$66,H228,0)</f>
        <v>0</v>
      </c>
    </row>
    <row r="193" spans="2:29" x14ac:dyDescent="0.55000000000000004">
      <c r="B193" s="8"/>
      <c r="C193" s="8"/>
      <c r="D193" s="4" t="s">
        <v>884</v>
      </c>
      <c r="E193" s="5"/>
      <c r="F193" s="5"/>
      <c r="G193" s="5"/>
      <c r="H193" s="5">
        <v>170000</v>
      </c>
      <c r="I193" s="5"/>
      <c r="J193" s="18" t="s">
        <v>886</v>
      </c>
      <c r="L193" s="85" t="s">
        <v>1000</v>
      </c>
      <c r="M193" s="85" t="s">
        <v>1001</v>
      </c>
      <c r="O193">
        <v>70</v>
      </c>
      <c r="P193" s="42">
        <f>O193*0.08</f>
        <v>5.6000000000000005</v>
      </c>
      <c r="Q193">
        <v>1.3</v>
      </c>
      <c r="R193">
        <v>3</v>
      </c>
      <c r="S193" s="42">
        <f t="shared" ref="S193" si="82">SUM(O193:R193)</f>
        <v>79.899999999999991</v>
      </c>
      <c r="T193" s="42">
        <v>83</v>
      </c>
      <c r="U193" s="42">
        <f t="shared" ref="U193" si="83">T193-S193</f>
        <v>3.1000000000000085</v>
      </c>
      <c r="W193" t="s">
        <v>909</v>
      </c>
    </row>
    <row r="194" spans="2:29" x14ac:dyDescent="0.55000000000000004">
      <c r="B194" s="8"/>
      <c r="C194" s="8"/>
      <c r="D194" s="4" t="s">
        <v>885</v>
      </c>
      <c r="E194" s="5"/>
      <c r="F194" s="5"/>
      <c r="G194" s="5"/>
      <c r="H194" s="5">
        <v>3000000</v>
      </c>
      <c r="I194" s="5"/>
      <c r="J194" s="18"/>
      <c r="L194" s="85"/>
      <c r="M194" s="85" t="s">
        <v>1002</v>
      </c>
      <c r="O194">
        <v>68</v>
      </c>
      <c r="P194" s="42">
        <f t="shared" ref="P194:P199" si="84">O194*0.08</f>
        <v>5.44</v>
      </c>
      <c r="Q194">
        <v>1.3</v>
      </c>
      <c r="R194">
        <v>3</v>
      </c>
      <c r="S194" s="42">
        <f t="shared" ref="S194:S199" si="85">SUM(O194:R194)</f>
        <v>77.739999999999995</v>
      </c>
      <c r="T194" s="42">
        <v>81</v>
      </c>
      <c r="U194" s="42">
        <f t="shared" ref="U194:U199" si="86">T194-S194</f>
        <v>3.2600000000000051</v>
      </c>
      <c r="W194" t="s">
        <v>909</v>
      </c>
    </row>
    <row r="195" spans="2:29" x14ac:dyDescent="0.55000000000000004">
      <c r="B195" s="8"/>
      <c r="C195" s="8"/>
      <c r="D195" s="4"/>
      <c r="E195" s="5"/>
      <c r="F195" s="5"/>
      <c r="G195" s="5"/>
      <c r="H195" s="5"/>
      <c r="I195" s="5"/>
      <c r="J195" s="18"/>
      <c r="L195" s="85"/>
      <c r="M195" s="85" t="s">
        <v>1003</v>
      </c>
      <c r="O195">
        <v>56</v>
      </c>
      <c r="P195" s="42">
        <f t="shared" si="84"/>
        <v>4.4800000000000004</v>
      </c>
      <c r="Q195">
        <v>1.3</v>
      </c>
      <c r="R195">
        <v>3</v>
      </c>
      <c r="S195" s="42">
        <f t="shared" si="85"/>
        <v>64.78</v>
      </c>
      <c r="T195" s="42">
        <v>69</v>
      </c>
      <c r="U195" s="42">
        <f t="shared" si="86"/>
        <v>4.2199999999999989</v>
      </c>
      <c r="W195" t="s">
        <v>909</v>
      </c>
    </row>
    <row r="196" spans="2:29" x14ac:dyDescent="0.55000000000000004">
      <c r="B196" s="8"/>
      <c r="C196" s="8"/>
      <c r="D196" s="4" t="s">
        <v>979</v>
      </c>
      <c r="E196" s="5"/>
      <c r="F196" s="5"/>
      <c r="G196" s="5" t="s">
        <v>1013</v>
      </c>
      <c r="H196" s="5">
        <v>4860000</v>
      </c>
      <c r="I196" s="5"/>
      <c r="J196" s="32">
        <f>H196*0.08/1.08</f>
        <v>360000</v>
      </c>
      <c r="L196" s="85"/>
      <c r="M196" s="85" t="s">
        <v>1004</v>
      </c>
      <c r="O196">
        <v>56</v>
      </c>
      <c r="P196" s="42">
        <f t="shared" si="84"/>
        <v>4.4800000000000004</v>
      </c>
      <c r="Q196">
        <v>1.3</v>
      </c>
      <c r="R196">
        <v>3</v>
      </c>
      <c r="S196" s="42">
        <f t="shared" si="85"/>
        <v>64.78</v>
      </c>
      <c r="T196" s="42">
        <v>69</v>
      </c>
      <c r="U196" s="42">
        <f t="shared" si="86"/>
        <v>4.2199999999999989</v>
      </c>
      <c r="W196" t="s">
        <v>909</v>
      </c>
    </row>
    <row r="197" spans="2:29" x14ac:dyDescent="0.55000000000000004">
      <c r="B197" s="8"/>
      <c r="C197" s="8"/>
      <c r="D197" s="4" t="s">
        <v>673</v>
      </c>
      <c r="E197" s="5"/>
      <c r="F197" s="5"/>
      <c r="G197" s="5"/>
      <c r="H197" s="5">
        <v>0</v>
      </c>
      <c r="I197" s="5"/>
      <c r="J197" s="18" t="s">
        <v>981</v>
      </c>
      <c r="L197" s="85"/>
      <c r="M197" s="85" t="s">
        <v>1005</v>
      </c>
      <c r="O197">
        <v>70</v>
      </c>
      <c r="P197" s="42">
        <f t="shared" si="84"/>
        <v>5.6000000000000005</v>
      </c>
      <c r="Q197">
        <v>1.3</v>
      </c>
      <c r="R197">
        <v>3</v>
      </c>
      <c r="S197" s="42">
        <f t="shared" si="85"/>
        <v>79.899999999999991</v>
      </c>
      <c r="T197" s="42">
        <v>83</v>
      </c>
      <c r="U197" s="42">
        <f t="shared" si="86"/>
        <v>3.1000000000000085</v>
      </c>
      <c r="W197" t="s">
        <v>909</v>
      </c>
    </row>
    <row r="198" spans="2:29" x14ac:dyDescent="0.55000000000000004">
      <c r="B198" s="8" t="s">
        <v>1012</v>
      </c>
      <c r="C198" s="89" t="s">
        <v>804</v>
      </c>
      <c r="D198" s="88" t="s">
        <v>1010</v>
      </c>
      <c r="E198" s="87">
        <f>T191*10000+570000</f>
        <v>5920000</v>
      </c>
      <c r="F198" s="5"/>
      <c r="G198" s="5"/>
      <c r="H198" s="5"/>
      <c r="I198" s="5"/>
      <c r="J198" s="18"/>
      <c r="L198" s="85"/>
      <c r="M198" s="85" t="s">
        <v>1006</v>
      </c>
      <c r="O198">
        <v>70</v>
      </c>
      <c r="P198" s="42">
        <f t="shared" si="84"/>
        <v>5.6000000000000005</v>
      </c>
      <c r="Q198">
        <v>1.3</v>
      </c>
      <c r="R198">
        <v>3</v>
      </c>
      <c r="S198" s="42">
        <f t="shared" si="85"/>
        <v>79.899999999999991</v>
      </c>
      <c r="T198" s="42">
        <v>83</v>
      </c>
      <c r="U198" s="42">
        <f t="shared" si="86"/>
        <v>3.1000000000000085</v>
      </c>
      <c r="W198" t="s">
        <v>909</v>
      </c>
    </row>
    <row r="199" spans="2:29" x14ac:dyDescent="0.55000000000000004">
      <c r="B199" s="8"/>
      <c r="C199" s="8"/>
      <c r="D199" s="4" t="s">
        <v>262</v>
      </c>
      <c r="E199" s="5"/>
      <c r="F199" s="5"/>
      <c r="G199" s="5"/>
      <c r="H199" s="5">
        <v>6300</v>
      </c>
      <c r="I199" s="5"/>
      <c r="J199" s="18"/>
      <c r="L199" s="85"/>
      <c r="M199" s="85" t="s">
        <v>1007</v>
      </c>
      <c r="N199" s="86" t="s">
        <v>1008</v>
      </c>
      <c r="O199">
        <v>58</v>
      </c>
      <c r="P199" s="42">
        <f t="shared" si="84"/>
        <v>4.6399999999999997</v>
      </c>
      <c r="Q199">
        <v>1.3</v>
      </c>
      <c r="R199">
        <v>3</v>
      </c>
      <c r="S199" s="42">
        <f t="shared" si="85"/>
        <v>66.94</v>
      </c>
      <c r="T199" s="42">
        <v>70</v>
      </c>
      <c r="U199" s="42">
        <f t="shared" si="86"/>
        <v>3.0600000000000023</v>
      </c>
      <c r="W199" t="s">
        <v>909</v>
      </c>
    </row>
    <row r="200" spans="2:29" x14ac:dyDescent="0.55000000000000004">
      <c r="B200" s="8"/>
      <c r="C200" s="8"/>
      <c r="D200" s="4" t="s">
        <v>258</v>
      </c>
      <c r="E200" s="5"/>
      <c r="F200" s="5"/>
      <c r="G200" s="5"/>
      <c r="H200" s="5">
        <v>0</v>
      </c>
      <c r="I200" s="5"/>
      <c r="J200" s="18" t="s">
        <v>983</v>
      </c>
      <c r="N200">
        <f>O200+P200</f>
        <v>483.84000000000003</v>
      </c>
      <c r="O200">
        <f>SUM(O193:O199)</f>
        <v>448</v>
      </c>
      <c r="P200">
        <f>SUM(P193:P199)</f>
        <v>35.840000000000003</v>
      </c>
      <c r="T200">
        <f>SUM(T193:T199)</f>
        <v>538</v>
      </c>
      <c r="U200">
        <f>SUM(U193:U199)</f>
        <v>24.060000000000031</v>
      </c>
    </row>
    <row r="201" spans="2:29" x14ac:dyDescent="0.55000000000000004">
      <c r="B201" s="8"/>
      <c r="C201" s="8"/>
      <c r="D201" s="4"/>
      <c r="E201" s="5"/>
      <c r="F201" s="5"/>
      <c r="G201" s="5"/>
      <c r="H201" s="5"/>
      <c r="I201" s="5"/>
      <c r="J201" s="18"/>
      <c r="L201" t="s">
        <v>1070</v>
      </c>
      <c r="M201" s="85" t="s">
        <v>1015</v>
      </c>
      <c r="O201">
        <v>6</v>
      </c>
      <c r="P201" s="42">
        <f t="shared" ref="P201" si="87">O201*0.08</f>
        <v>0.48</v>
      </c>
      <c r="Q201">
        <v>0.5</v>
      </c>
      <c r="R201">
        <v>1</v>
      </c>
      <c r="S201" s="42">
        <f t="shared" ref="S201" si="88">SUM(O201:R201)</f>
        <v>7.98</v>
      </c>
      <c r="T201" s="42">
        <v>8</v>
      </c>
      <c r="U201" s="42">
        <f t="shared" ref="U201" si="89">T201-S201</f>
        <v>1.9999999999999574E-2</v>
      </c>
    </row>
    <row r="202" spans="2:29" x14ac:dyDescent="0.55000000000000004">
      <c r="B202" s="8"/>
      <c r="C202" s="8"/>
      <c r="D202" s="4" t="s">
        <v>1011</v>
      </c>
      <c r="E202" s="5"/>
      <c r="F202" s="5"/>
      <c r="G202" s="5" t="s">
        <v>1013</v>
      </c>
      <c r="H202" s="5">
        <f>N200*10000</f>
        <v>4838400</v>
      </c>
      <c r="I202" s="5"/>
      <c r="J202" s="32">
        <f>H202*0.08/1.08</f>
        <v>358400</v>
      </c>
      <c r="L202" t="s">
        <v>1077</v>
      </c>
      <c r="M202" s="85" t="s">
        <v>1068</v>
      </c>
      <c r="O202">
        <v>30</v>
      </c>
      <c r="P202" s="42">
        <f t="shared" ref="P202" si="90">O202*0.08</f>
        <v>2.4</v>
      </c>
      <c r="Q202">
        <v>3</v>
      </c>
      <c r="R202">
        <v>4</v>
      </c>
      <c r="S202" s="42">
        <f t="shared" ref="S202" si="91">SUM(O202:R202)</f>
        <v>39.4</v>
      </c>
      <c r="T202" s="42">
        <v>50</v>
      </c>
      <c r="U202" s="42">
        <f t="shared" ref="U202" si="92">T202-S202</f>
        <v>10.600000000000001</v>
      </c>
      <c r="W202" t="s">
        <v>1069</v>
      </c>
      <c r="AA202">
        <v>15</v>
      </c>
      <c r="AC202">
        <f>IF(G227=AC$66,H227,0)</f>
        <v>0</v>
      </c>
    </row>
    <row r="203" spans="2:29" x14ac:dyDescent="0.55000000000000004">
      <c r="B203" s="8"/>
      <c r="C203" s="8"/>
      <c r="D203" s="4" t="s">
        <v>673</v>
      </c>
      <c r="E203" s="5"/>
      <c r="F203" s="5"/>
      <c r="G203" s="5"/>
      <c r="H203" s="5">
        <v>200000</v>
      </c>
      <c r="I203" s="5"/>
      <c r="J203" s="18"/>
      <c r="Z203">
        <v>2669</v>
      </c>
      <c r="AA203">
        <f>Z203/AA202</f>
        <v>177.93333333333334</v>
      </c>
      <c r="AC203">
        <f>IF(G228=AC$66,H228,0)</f>
        <v>0</v>
      </c>
    </row>
    <row r="204" spans="2:29" x14ac:dyDescent="0.55000000000000004">
      <c r="B204" s="8" t="s">
        <v>1012</v>
      </c>
      <c r="C204" s="89" t="s">
        <v>804</v>
      </c>
      <c r="D204" s="88" t="s">
        <v>1010</v>
      </c>
      <c r="E204" s="87">
        <f>T200*10000</f>
        <v>5380000</v>
      </c>
      <c r="F204" s="5"/>
      <c r="G204" s="5"/>
      <c r="H204" s="5"/>
      <c r="I204" s="5"/>
      <c r="J204" s="18"/>
      <c r="M204" s="85" t="s">
        <v>1076</v>
      </c>
      <c r="N204" t="s">
        <v>1087</v>
      </c>
      <c r="Z204">
        <f>AA204*AA202</f>
        <v>1200</v>
      </c>
      <c r="AA204">
        <v>80</v>
      </c>
    </row>
    <row r="205" spans="2:29" x14ac:dyDescent="0.55000000000000004">
      <c r="B205" s="8"/>
      <c r="C205" s="8"/>
      <c r="D205" s="4" t="s">
        <v>262</v>
      </c>
      <c r="E205" s="5"/>
      <c r="F205" s="5"/>
      <c r="G205" s="5"/>
      <c r="H205" s="5">
        <v>6300</v>
      </c>
      <c r="I205" s="5"/>
      <c r="J205" s="18"/>
      <c r="V205">
        <v>1.04</v>
      </c>
      <c r="Z205">
        <f>AA205*AA202</f>
        <v>1650</v>
      </c>
      <c r="AA205">
        <v>110</v>
      </c>
    </row>
    <row r="206" spans="2:29" x14ac:dyDescent="0.55000000000000004">
      <c r="B206" s="8"/>
      <c r="C206" s="8"/>
      <c r="D206" s="4" t="s">
        <v>258</v>
      </c>
      <c r="E206" s="5"/>
      <c r="F206" s="5"/>
      <c r="G206" s="5"/>
      <c r="H206" s="5">
        <v>150000</v>
      </c>
      <c r="I206" s="5"/>
      <c r="J206" s="18"/>
      <c r="L206" t="s">
        <v>1089</v>
      </c>
      <c r="M206" s="1" t="s">
        <v>1071</v>
      </c>
      <c r="N206" s="1">
        <v>1</v>
      </c>
      <c r="O206">
        <v>110</v>
      </c>
      <c r="P206" s="42">
        <f t="shared" ref="P206:P207" si="93">O206*0.08</f>
        <v>8.8000000000000007</v>
      </c>
      <c r="Q206">
        <v>3</v>
      </c>
      <c r="R206">
        <v>4</v>
      </c>
      <c r="S206" s="42">
        <f t="shared" ref="S206:S207" si="94">SUM(O206:R206)</f>
        <v>125.8</v>
      </c>
      <c r="T206" s="42">
        <f>V206*V205</f>
        <v>124.80000000000001</v>
      </c>
      <c r="U206" s="42">
        <f t="shared" ref="U206:U207" si="95">T206-S206</f>
        <v>-0.99999999999998579</v>
      </c>
      <c r="V206" s="1">
        <v>120</v>
      </c>
      <c r="W206" s="1" t="s">
        <v>1073</v>
      </c>
      <c r="X206" s="1"/>
      <c r="Y206" s="1"/>
      <c r="Z206" s="1">
        <v>1553</v>
      </c>
      <c r="AA206" s="1">
        <f>Z206/AA202</f>
        <v>103.53333333333333</v>
      </c>
      <c r="AB206" s="1"/>
    </row>
    <row r="207" spans="2:29" x14ac:dyDescent="0.55000000000000004">
      <c r="B207" s="8"/>
      <c r="C207" s="8"/>
      <c r="D207" s="4"/>
      <c r="E207" s="5"/>
      <c r="F207" s="5"/>
      <c r="G207" s="5"/>
      <c r="H207" s="5"/>
      <c r="I207" s="5"/>
      <c r="J207" s="18"/>
      <c r="L207" t="s">
        <v>1089</v>
      </c>
      <c r="M207" t="s">
        <v>1072</v>
      </c>
      <c r="N207">
        <v>2</v>
      </c>
      <c r="O207">
        <v>52</v>
      </c>
      <c r="P207" s="42">
        <f t="shared" si="93"/>
        <v>4.16</v>
      </c>
      <c r="Q207">
        <v>3</v>
      </c>
      <c r="R207">
        <v>4</v>
      </c>
      <c r="S207" s="42">
        <f t="shared" si="94"/>
        <v>63.16</v>
      </c>
      <c r="T207" s="42">
        <v>70</v>
      </c>
      <c r="U207" s="42">
        <f t="shared" si="95"/>
        <v>6.8400000000000034</v>
      </c>
      <c r="V207" s="1"/>
      <c r="W207" s="1" t="s">
        <v>1073</v>
      </c>
      <c r="X207" s="1"/>
      <c r="Y207" s="1"/>
      <c r="Z207" s="1">
        <v>2088</v>
      </c>
      <c r="AA207" s="1">
        <f>Z207/AA202</f>
        <v>139.19999999999999</v>
      </c>
      <c r="AB207" s="1"/>
    </row>
    <row r="208" spans="2:29" x14ac:dyDescent="0.55000000000000004">
      <c r="B208" s="8"/>
      <c r="C208" s="8"/>
      <c r="D208" s="4" t="s">
        <v>1079</v>
      </c>
      <c r="E208" s="5"/>
      <c r="F208" s="5"/>
      <c r="G208" s="5"/>
      <c r="H208" s="5">
        <v>300000</v>
      </c>
      <c r="I208" s="5"/>
      <c r="J208" s="32">
        <f>H208*0.08/1.08</f>
        <v>22222.222222222219</v>
      </c>
      <c r="M208" t="s">
        <v>1074</v>
      </c>
      <c r="N208">
        <v>2</v>
      </c>
      <c r="O208">
        <v>310</v>
      </c>
      <c r="P208" s="42">
        <f t="shared" ref="P208" si="96">O208*0.08</f>
        <v>24.8</v>
      </c>
      <c r="Q208">
        <v>2.2000000000000002</v>
      </c>
      <c r="R208">
        <v>5</v>
      </c>
      <c r="S208" s="42">
        <f t="shared" ref="S208" si="97">SUM(O208:R208)</f>
        <v>342</v>
      </c>
      <c r="T208" s="42">
        <v>330</v>
      </c>
      <c r="U208" s="42">
        <f t="shared" ref="U208" si="98">T208-S208</f>
        <v>-12</v>
      </c>
      <c r="V208" s="1"/>
      <c r="W208" s="1" t="s">
        <v>1075</v>
      </c>
      <c r="X208" s="1"/>
      <c r="Y208" s="1"/>
      <c r="Z208" s="1"/>
      <c r="AA208" s="1"/>
      <c r="AB208" s="1"/>
    </row>
    <row r="209" spans="2:28" ht="18.5" thickBot="1" x14ac:dyDescent="0.6">
      <c r="B209" s="8"/>
      <c r="C209" s="8"/>
      <c r="D209" s="4" t="s">
        <v>673</v>
      </c>
      <c r="E209" s="5"/>
      <c r="F209" s="5"/>
      <c r="G209" s="5"/>
      <c r="H209" s="5">
        <v>8262</v>
      </c>
      <c r="I209" s="5"/>
      <c r="J209" s="18"/>
      <c r="M209">
        <v>0.99</v>
      </c>
    </row>
    <row r="210" spans="2:28" x14ac:dyDescent="0.55000000000000004">
      <c r="B210" s="8" t="s">
        <v>1078</v>
      </c>
      <c r="C210" s="89" t="s">
        <v>804</v>
      </c>
      <c r="D210" s="88" t="s">
        <v>1080</v>
      </c>
      <c r="E210" s="87">
        <v>500000</v>
      </c>
      <c r="F210" s="5"/>
      <c r="G210" s="5"/>
      <c r="H210" s="5"/>
      <c r="I210" s="5"/>
      <c r="J210" s="18"/>
      <c r="L210" s="57" t="s">
        <v>968</v>
      </c>
      <c r="M210" s="58">
        <f>M182*M209</f>
        <v>370.45799999999997</v>
      </c>
      <c r="N210" s="59">
        <v>20</v>
      </c>
      <c r="O210" s="59">
        <f>M$210</f>
        <v>370.45799999999997</v>
      </c>
      <c r="P210" s="59">
        <f>O210*0.08</f>
        <v>29.63664</v>
      </c>
      <c r="Q210" s="59">
        <v>0</v>
      </c>
      <c r="R210" s="59">
        <v>0</v>
      </c>
      <c r="S210" s="59">
        <f t="shared" ref="S210:S212" si="99">SUM(O210:R210)</f>
        <v>400.09463999999997</v>
      </c>
      <c r="T210" s="60">
        <f t="shared" ref="T210:T213" si="100">Y210</f>
        <v>387.76</v>
      </c>
      <c r="U210" s="59">
        <f t="shared" ref="U210:U213" si="101">T210-S210</f>
        <v>-12.334639999999979</v>
      </c>
      <c r="V210" s="61">
        <f t="shared" ref="V210:V213" si="102">U210*N210</f>
        <v>-246.69279999999958</v>
      </c>
      <c r="W210" s="62">
        <v>3.7</v>
      </c>
      <c r="X210" s="59">
        <v>104.8</v>
      </c>
      <c r="Y210" s="63">
        <f t="shared" ref="Y210:Y213" si="103">W210*X210</f>
        <v>387.76</v>
      </c>
      <c r="Z210" s="64">
        <f>Y210*N210</f>
        <v>7755.2</v>
      </c>
      <c r="AA210" s="58" t="s">
        <v>964</v>
      </c>
      <c r="AB210" s="65"/>
    </row>
    <row r="211" spans="2:28" x14ac:dyDescent="0.55000000000000004">
      <c r="B211" s="8"/>
      <c r="C211" s="8"/>
      <c r="D211" s="4" t="s">
        <v>262</v>
      </c>
      <c r="E211" s="5"/>
      <c r="F211" s="5"/>
      <c r="G211" s="5"/>
      <c r="H211" s="5">
        <v>6300</v>
      </c>
      <c r="I211" s="5"/>
      <c r="J211" s="18"/>
      <c r="L211" s="66"/>
      <c r="M211" s="67"/>
      <c r="N211" s="68">
        <v>20</v>
      </c>
      <c r="O211" s="68">
        <f>M$210</f>
        <v>370.45799999999997</v>
      </c>
      <c r="P211" s="68"/>
      <c r="Q211" s="68">
        <v>0</v>
      </c>
      <c r="R211" s="68">
        <v>0</v>
      </c>
      <c r="S211" s="68">
        <f t="shared" si="99"/>
        <v>370.45799999999997</v>
      </c>
      <c r="T211" s="69">
        <f t="shared" si="100"/>
        <v>387.76</v>
      </c>
      <c r="U211" s="68">
        <f t="shared" si="101"/>
        <v>17.302000000000021</v>
      </c>
      <c r="V211" s="70">
        <f t="shared" si="102"/>
        <v>346.04000000000042</v>
      </c>
      <c r="W211" s="71">
        <v>3.7</v>
      </c>
      <c r="X211" s="68">
        <v>104.8</v>
      </c>
      <c r="Y211" s="72">
        <f t="shared" si="103"/>
        <v>387.76</v>
      </c>
      <c r="Z211" s="73">
        <f>Y211*N211</f>
        <v>7755.2</v>
      </c>
      <c r="AA211" s="67" t="s">
        <v>965</v>
      </c>
      <c r="AB211" s="74"/>
    </row>
    <row r="212" spans="2:28" x14ac:dyDescent="0.55000000000000004">
      <c r="B212" s="8"/>
      <c r="C212" s="8"/>
      <c r="D212" s="4" t="s">
        <v>258</v>
      </c>
      <c r="E212" s="5"/>
      <c r="F212" s="5"/>
      <c r="G212" s="5"/>
      <c r="H212" s="5">
        <v>50000</v>
      </c>
      <c r="I212" s="5"/>
      <c r="J212" s="18"/>
      <c r="L212" s="75" t="s">
        <v>967</v>
      </c>
      <c r="M212" s="67"/>
      <c r="N212" s="68">
        <v>20</v>
      </c>
      <c r="O212" s="68">
        <f>M$210</f>
        <v>370.45799999999997</v>
      </c>
      <c r="P212" s="68">
        <f>O212*0.08</f>
        <v>29.63664</v>
      </c>
      <c r="Q212" s="68">
        <v>0</v>
      </c>
      <c r="R212" s="68">
        <v>0</v>
      </c>
      <c r="S212" s="68">
        <f t="shared" si="99"/>
        <v>400.09463999999997</v>
      </c>
      <c r="T212" s="69">
        <f t="shared" si="100"/>
        <v>370</v>
      </c>
      <c r="U212" s="68">
        <f t="shared" si="101"/>
        <v>-30.09463999999997</v>
      </c>
      <c r="V212" s="70">
        <f t="shared" si="102"/>
        <v>-601.8927999999994</v>
      </c>
      <c r="W212" s="71">
        <v>3.7</v>
      </c>
      <c r="X212" s="68">
        <v>100</v>
      </c>
      <c r="Y212" s="72">
        <f t="shared" si="103"/>
        <v>370</v>
      </c>
      <c r="Z212" s="73">
        <f>Y212*N212</f>
        <v>7400</v>
      </c>
      <c r="AA212" s="67"/>
      <c r="AB212" s="74"/>
    </row>
    <row r="213" spans="2:28" ht="18.5" thickBot="1" x14ac:dyDescent="0.6">
      <c r="B213" s="8"/>
      <c r="C213" s="8"/>
      <c r="D213" s="4"/>
      <c r="E213" s="5"/>
      <c r="F213" s="5"/>
      <c r="G213" s="5"/>
      <c r="H213" s="5"/>
      <c r="I213" s="5"/>
      <c r="J213" s="18"/>
      <c r="L213" s="76"/>
      <c r="M213" s="77"/>
      <c r="N213" s="78">
        <v>20</v>
      </c>
      <c r="O213" s="78">
        <v>370.2</v>
      </c>
      <c r="P213" s="78"/>
      <c r="Q213" s="78">
        <v>0</v>
      </c>
      <c r="R213" s="78">
        <v>0</v>
      </c>
      <c r="S213" s="78">
        <f t="shared" ref="S213" si="104">SUM(O213:R213)</f>
        <v>370.2</v>
      </c>
      <c r="T213" s="79">
        <f t="shared" si="100"/>
        <v>370</v>
      </c>
      <c r="U213" s="78">
        <f t="shared" si="101"/>
        <v>-0.19999999999998863</v>
      </c>
      <c r="V213" s="80">
        <f t="shared" si="102"/>
        <v>-3.9999999999997726</v>
      </c>
      <c r="W213" s="81">
        <v>3.7</v>
      </c>
      <c r="X213" s="78">
        <v>100</v>
      </c>
      <c r="Y213" s="82">
        <f t="shared" si="103"/>
        <v>370</v>
      </c>
      <c r="Z213" s="83">
        <f>Y213*N213</f>
        <v>7400</v>
      </c>
      <c r="AA213" s="77"/>
      <c r="AB213" s="84"/>
    </row>
    <row r="214" spans="2:28" x14ac:dyDescent="0.55000000000000004">
      <c r="B214" s="8"/>
      <c r="C214" s="8"/>
      <c r="D214" s="4"/>
      <c r="E214" s="5"/>
      <c r="F214" s="5"/>
      <c r="G214" s="5"/>
      <c r="H214" s="5"/>
      <c r="I214" s="5"/>
      <c r="J214" s="18"/>
    </row>
    <row r="215" spans="2:28" x14ac:dyDescent="0.55000000000000004">
      <c r="B215" s="8"/>
      <c r="C215" s="8"/>
      <c r="D215" s="4"/>
      <c r="E215" s="5"/>
      <c r="F215" s="5"/>
      <c r="G215" s="5"/>
      <c r="H215" s="5"/>
      <c r="I215" s="5"/>
      <c r="J215" s="18"/>
      <c r="M215" s="47" t="s">
        <v>1088</v>
      </c>
      <c r="O215">
        <v>195</v>
      </c>
      <c r="P215" s="42">
        <f t="shared" ref="P215" si="105">O215*0.08</f>
        <v>15.6</v>
      </c>
      <c r="Q215">
        <v>12</v>
      </c>
      <c r="R215">
        <v>5</v>
      </c>
      <c r="S215" s="42">
        <f t="shared" ref="S215" si="106">SUM(O215:R215)</f>
        <v>227.6</v>
      </c>
      <c r="T215" s="42">
        <v>265</v>
      </c>
      <c r="U215" s="42">
        <f t="shared" ref="U215" si="107">T215-S215</f>
        <v>37.400000000000006</v>
      </c>
    </row>
    <row r="216" spans="2:28" x14ac:dyDescent="0.55000000000000004">
      <c r="B216" s="8"/>
      <c r="C216" s="8"/>
      <c r="D216" s="4"/>
      <c r="E216" s="5"/>
      <c r="F216" s="5"/>
      <c r="G216" s="5"/>
      <c r="H216" s="5"/>
      <c r="I216" s="5"/>
      <c r="J216" s="18"/>
    </row>
    <row r="217" spans="2:28" s="1" customFormat="1" x14ac:dyDescent="0.55000000000000004">
      <c r="B217" s="8"/>
      <c r="C217" s="8"/>
      <c r="D217" s="4"/>
      <c r="E217" s="5"/>
      <c r="F217" s="5"/>
      <c r="G217" s="5"/>
      <c r="H217" s="5"/>
      <c r="I217" s="5"/>
      <c r="J217" s="18"/>
      <c r="K217"/>
    </row>
    <row r="218" spans="2:28" s="1" customFormat="1" x14ac:dyDescent="0.55000000000000004">
      <c r="B218" s="8"/>
      <c r="C218" s="8"/>
      <c r="D218" s="4"/>
      <c r="E218" s="5"/>
      <c r="F218" s="5"/>
      <c r="G218" s="5"/>
      <c r="H218" s="5"/>
      <c r="I218" s="5"/>
      <c r="J218" s="18"/>
      <c r="K218"/>
    </row>
    <row r="219" spans="2:28" s="1" customFormat="1" x14ac:dyDescent="0.55000000000000004">
      <c r="B219" s="8"/>
      <c r="C219" s="8"/>
      <c r="D219" s="4"/>
      <c r="E219" s="5"/>
      <c r="F219" s="5"/>
      <c r="G219" s="5"/>
      <c r="H219" s="5"/>
      <c r="I219" s="5"/>
      <c r="J219" s="18"/>
      <c r="K219"/>
    </row>
    <row r="220" spans="2:28" s="1" customFormat="1" x14ac:dyDescent="0.55000000000000004">
      <c r="B220" s="8"/>
      <c r="C220" s="8"/>
      <c r="D220" s="4"/>
      <c r="E220" s="5"/>
      <c r="F220" s="5"/>
      <c r="G220" s="5"/>
      <c r="H220" s="5"/>
      <c r="I220" s="5"/>
      <c r="J220" s="18"/>
      <c r="K220"/>
      <c r="L220"/>
    </row>
    <row r="221" spans="2:28" s="1" customFormat="1" x14ac:dyDescent="0.55000000000000004">
      <c r="B221" s="8"/>
      <c r="C221" s="8"/>
      <c r="D221" s="4"/>
      <c r="E221" s="5"/>
      <c r="F221" s="5"/>
      <c r="G221" s="5"/>
      <c r="H221" s="5"/>
      <c r="I221" s="5"/>
      <c r="J221" s="18"/>
      <c r="K221"/>
      <c r="L221"/>
    </row>
    <row r="222" spans="2:28" s="1" customFormat="1" x14ac:dyDescent="0.55000000000000004">
      <c r="B222" s="8"/>
      <c r="C222" s="8"/>
      <c r="D222" s="4"/>
      <c r="E222" s="5"/>
      <c r="F222" s="5"/>
      <c r="G222" s="5"/>
      <c r="H222" s="5"/>
      <c r="I222" s="5"/>
      <c r="J222" s="18"/>
      <c r="K222"/>
      <c r="L222"/>
    </row>
    <row r="223" spans="2:28" s="1" customFormat="1" x14ac:dyDescent="0.55000000000000004">
      <c r="B223" s="8"/>
      <c r="C223" s="8"/>
      <c r="D223" s="4"/>
      <c r="E223" s="5"/>
      <c r="F223" s="5"/>
      <c r="G223" s="5"/>
      <c r="H223" s="5"/>
      <c r="I223" s="5"/>
      <c r="J223" s="18"/>
      <c r="K223"/>
      <c r="L223"/>
    </row>
    <row r="224" spans="2:28" s="1" customFormat="1" x14ac:dyDescent="0.55000000000000004">
      <c r="B224" s="8"/>
      <c r="C224" s="8"/>
      <c r="D224" s="4"/>
      <c r="E224" s="5"/>
      <c r="F224" s="5"/>
      <c r="G224" s="5"/>
      <c r="H224" s="5"/>
      <c r="I224" s="5"/>
      <c r="J224" s="7"/>
      <c r="K224"/>
      <c r="L224"/>
    </row>
    <row r="225" spans="2:13" s="1" customFormat="1" x14ac:dyDescent="0.55000000000000004">
      <c r="B225" s="4"/>
      <c r="C225" s="4"/>
      <c r="D225" s="4" t="s">
        <v>20</v>
      </c>
      <c r="E225" s="5">
        <f>SUM(E67:E224)</f>
        <v>144852488</v>
      </c>
      <c r="F225" s="5"/>
      <c r="G225" s="5"/>
      <c r="H225" s="5">
        <f>SUM(H67:H224)</f>
        <v>137717494</v>
      </c>
      <c r="I225" s="5"/>
      <c r="J225" s="20">
        <f>SUM(J67:J224)</f>
        <v>8376493.9999999991</v>
      </c>
      <c r="K225"/>
      <c r="L225"/>
    </row>
    <row r="226" spans="2:13" x14ac:dyDescent="0.55000000000000004">
      <c r="D226" s="4" t="s">
        <v>21</v>
      </c>
      <c r="F226" s="1">
        <f>SUM(F67:F225)</f>
        <v>0</v>
      </c>
    </row>
    <row r="227" spans="2:13" x14ac:dyDescent="0.55000000000000004">
      <c r="D227" s="4" t="s">
        <v>92</v>
      </c>
      <c r="F227" s="33">
        <f>E225-H225</f>
        <v>7134994</v>
      </c>
      <c r="J227" s="55"/>
    </row>
    <row r="228" spans="2:13" x14ac:dyDescent="0.55000000000000004">
      <c r="E228" s="5">
        <f>SUM(E67:E88)</f>
        <v>10541900</v>
      </c>
      <c r="H228" s="5">
        <f>SUM(H67:H88)</f>
        <v>10026544</v>
      </c>
      <c r="L228" t="s">
        <v>429</v>
      </c>
      <c r="M228" s="3">
        <f>E228-H228</f>
        <v>515356</v>
      </c>
    </row>
    <row r="229" spans="2:13" x14ac:dyDescent="0.55000000000000004">
      <c r="E229" s="5">
        <f>SUM(E89:E123)</f>
        <v>9218640</v>
      </c>
      <c r="H229" s="5">
        <f>SUM(H89:H123)</f>
        <v>7021091</v>
      </c>
      <c r="L229" t="s">
        <v>430</v>
      </c>
      <c r="M229" s="3">
        <f>E229-H229</f>
        <v>2197549</v>
      </c>
    </row>
    <row r="230" spans="2:13" x14ac:dyDescent="0.55000000000000004">
      <c r="E230" s="1">
        <f>SUM(E125:E175)</f>
        <v>105121948</v>
      </c>
      <c r="H230" s="1">
        <f>SUM(H125:H175)</f>
        <v>100253569</v>
      </c>
      <c r="L230" t="s">
        <v>494</v>
      </c>
      <c r="M230" s="3">
        <f>E230-H230</f>
        <v>4868379</v>
      </c>
    </row>
    <row r="231" spans="2:13" x14ac:dyDescent="0.55000000000000004">
      <c r="E231" s="1">
        <f>SUM(E176:E224)</f>
        <v>19970000</v>
      </c>
      <c r="H231" s="1">
        <f>SUM(H176:H224)</f>
        <v>20416290</v>
      </c>
      <c r="L231" t="s">
        <v>1014</v>
      </c>
      <c r="M231" s="3">
        <f>E231-H231</f>
        <v>-446290</v>
      </c>
    </row>
    <row r="233" spans="2:13" x14ac:dyDescent="0.55000000000000004">
      <c r="D233" t="s">
        <v>143</v>
      </c>
      <c r="E233" s="1">
        <v>400000</v>
      </c>
      <c r="F233" s="1">
        <f>E233*G233</f>
        <v>2000000</v>
      </c>
      <c r="G233" s="1">
        <v>5</v>
      </c>
    </row>
    <row r="234" spans="2:13" x14ac:dyDescent="0.55000000000000004">
      <c r="D234" t="s">
        <v>143</v>
      </c>
      <c r="E234" s="1">
        <v>500000</v>
      </c>
      <c r="F234" s="1">
        <f>E234*G234</f>
        <v>1000000</v>
      </c>
      <c r="G234" s="1">
        <v>2</v>
      </c>
    </row>
    <row r="235" spans="2:13" x14ac:dyDescent="0.55000000000000004">
      <c r="D235" t="s">
        <v>169</v>
      </c>
      <c r="E235" s="1">
        <v>3000000</v>
      </c>
      <c r="F235" s="1">
        <f>E235*G235</f>
        <v>3000000</v>
      </c>
      <c r="G235" s="1">
        <v>1</v>
      </c>
    </row>
    <row r="236" spans="2:13" x14ac:dyDescent="0.55000000000000004">
      <c r="D236" t="s">
        <v>144</v>
      </c>
      <c r="E236" s="1">
        <v>170000</v>
      </c>
      <c r="G236" s="1">
        <v>5</v>
      </c>
    </row>
    <row r="237" spans="2:13" x14ac:dyDescent="0.55000000000000004">
      <c r="D237" t="s">
        <v>148</v>
      </c>
      <c r="E237" s="1">
        <v>114380</v>
      </c>
      <c r="F237" s="1">
        <f>E237*G237</f>
        <v>0</v>
      </c>
      <c r="G237" s="1">
        <v>0</v>
      </c>
      <c r="H237" s="1">
        <v>114380</v>
      </c>
    </row>
    <row r="238" spans="2:13" x14ac:dyDescent="0.55000000000000004">
      <c r="D238" t="s">
        <v>340</v>
      </c>
      <c r="E238" s="1">
        <v>254000</v>
      </c>
      <c r="F238" s="1">
        <f>E238*G238</f>
        <v>254000</v>
      </c>
      <c r="G238" s="1">
        <v>1</v>
      </c>
    </row>
    <row r="239" spans="2:13" x14ac:dyDescent="0.55000000000000004">
      <c r="D239" s="1" t="s">
        <v>149</v>
      </c>
      <c r="F239" s="33">
        <f>SUM(F227:F238)</f>
        <v>13388994</v>
      </c>
      <c r="J239" s="56">
        <f>F239+J225</f>
        <v>21765488</v>
      </c>
    </row>
    <row r="241" spans="4:7" x14ac:dyDescent="0.55000000000000004">
      <c r="D241" t="s">
        <v>740</v>
      </c>
      <c r="E241" s="1">
        <v>450000</v>
      </c>
      <c r="F241" s="1">
        <f t="shared" ref="F241:F243" si="108">E241*G241</f>
        <v>5400000</v>
      </c>
      <c r="G241" s="1">
        <v>12</v>
      </c>
    </row>
    <row r="242" spans="4:7" x14ac:dyDescent="0.55000000000000004">
      <c r="D242" t="s">
        <v>741</v>
      </c>
      <c r="E242" s="1">
        <v>3000000</v>
      </c>
      <c r="F242" s="1">
        <f t="shared" si="108"/>
        <v>6000000</v>
      </c>
      <c r="G242" s="1">
        <v>2</v>
      </c>
    </row>
    <row r="243" spans="4:7" x14ac:dyDescent="0.55000000000000004">
      <c r="D243" t="s">
        <v>742</v>
      </c>
      <c r="E243" s="1">
        <v>80000</v>
      </c>
      <c r="F243" s="1">
        <f t="shared" si="108"/>
        <v>480000</v>
      </c>
      <c r="G243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4" workbookViewId="0">
      <selection activeCell="F17" sqref="F1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8" t="s">
        <v>223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8" t="s">
        <v>217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8" t="s">
        <v>217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8" t="s">
        <v>907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8" t="s">
        <v>907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8" t="s">
        <v>906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676</v>
      </c>
      <c r="D17" s="4" t="s">
        <v>674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738</v>
      </c>
      <c r="D18" s="50" t="s">
        <v>798</v>
      </c>
      <c r="E18" s="8"/>
      <c r="F18" s="41">
        <v>85536000</v>
      </c>
      <c r="G18" s="4" t="s">
        <v>591</v>
      </c>
      <c r="H18" s="41">
        <v>87738225</v>
      </c>
      <c r="I18" s="8" t="s">
        <v>799</v>
      </c>
      <c r="J18" s="8" t="s">
        <v>800</v>
      </c>
    </row>
    <row r="19" spans="2:10" x14ac:dyDescent="0.55000000000000004">
      <c r="B19" s="4">
        <v>17</v>
      </c>
      <c r="C19" s="4" t="s">
        <v>739</v>
      </c>
      <c r="D19" s="4" t="s">
        <v>867</v>
      </c>
      <c r="E19" s="8" t="s">
        <v>900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868</v>
      </c>
      <c r="E20" s="8" t="s">
        <v>900</v>
      </c>
      <c r="F20" s="41">
        <f>輸出のみ!H154</f>
        <v>300000</v>
      </c>
      <c r="G20" s="4" t="s">
        <v>591</v>
      </c>
      <c r="H20" s="41" t="s">
        <v>899</v>
      </c>
      <c r="I20" s="4"/>
      <c r="J20" s="8"/>
    </row>
    <row r="21" spans="2:10" x14ac:dyDescent="0.55000000000000004">
      <c r="B21" s="4">
        <v>19</v>
      </c>
      <c r="C21" s="4"/>
      <c r="D21" s="4" t="s">
        <v>869</v>
      </c>
      <c r="E21" s="8" t="s">
        <v>900</v>
      </c>
      <c r="F21" s="41">
        <f>輸出のみ!H156</f>
        <v>2110000</v>
      </c>
      <c r="G21" s="4" t="s">
        <v>591</v>
      </c>
      <c r="H21" s="41" t="s">
        <v>899</v>
      </c>
      <c r="I21" s="4"/>
      <c r="J21" s="8"/>
    </row>
    <row r="22" spans="2:10" x14ac:dyDescent="0.55000000000000004">
      <c r="B22" s="4">
        <v>20</v>
      </c>
      <c r="C22" s="4" t="s">
        <v>870</v>
      </c>
      <c r="D22" s="4" t="s">
        <v>873</v>
      </c>
      <c r="E22" s="8" t="s">
        <v>901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902</v>
      </c>
      <c r="J22" s="8"/>
    </row>
    <row r="23" spans="2:10" x14ac:dyDescent="0.55000000000000004">
      <c r="B23" s="4">
        <v>21</v>
      </c>
      <c r="C23" s="4" t="s">
        <v>871</v>
      </c>
      <c r="D23" s="4" t="s">
        <v>867</v>
      </c>
      <c r="E23" s="8" t="s">
        <v>902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872</v>
      </c>
      <c r="D24" s="4" t="s">
        <v>874</v>
      </c>
      <c r="E24" s="8"/>
      <c r="F24" s="41">
        <f>輸出のみ!H177</f>
        <v>3700000</v>
      </c>
      <c r="G24" s="4" t="s">
        <v>898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893</v>
      </c>
      <c r="D25" s="4" t="s">
        <v>897</v>
      </c>
      <c r="E25" s="8"/>
      <c r="F25" s="41">
        <v>972000</v>
      </c>
      <c r="G25" s="4" t="s">
        <v>898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894</v>
      </c>
      <c r="D26" s="4" t="s">
        <v>652</v>
      </c>
      <c r="E26" s="4"/>
      <c r="F26" s="41">
        <v>1188000</v>
      </c>
      <c r="G26" s="4" t="s">
        <v>898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875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9B7-DB54-48A2-BB65-823F56F09D8D}">
  <dimension ref="B2:Y20"/>
  <sheetViews>
    <sheetView topLeftCell="E1" workbookViewId="0">
      <selection activeCell="D9" sqref="D9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143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955</v>
      </c>
      <c r="C3" s="3">
        <f>'7月'!F69</f>
        <v>336856</v>
      </c>
      <c r="D3" s="1">
        <v>163124</v>
      </c>
      <c r="E3" s="1">
        <v>120000</v>
      </c>
      <c r="F3" s="1">
        <v>500000</v>
      </c>
      <c r="H3">
        <v>42120</v>
      </c>
      <c r="I3" s="21"/>
      <c r="J3" s="21"/>
      <c r="K3" s="21"/>
      <c r="L3" s="1"/>
      <c r="M3" s="1"/>
      <c r="N3" s="1"/>
      <c r="O3" s="1"/>
      <c r="P3" s="1"/>
    </row>
    <row r="4" spans="2:24" x14ac:dyDescent="0.55000000000000004">
      <c r="B4" s="2" t="s">
        <v>956</v>
      </c>
      <c r="C4" s="3"/>
      <c r="D4" s="1">
        <v>163124</v>
      </c>
      <c r="E4" s="1">
        <v>120000</v>
      </c>
      <c r="F4" s="1">
        <v>500000</v>
      </c>
      <c r="G4" s="1"/>
      <c r="H4" s="1"/>
      <c r="I4" s="21"/>
      <c r="J4" s="21"/>
      <c r="K4" s="21">
        <v>5700000</v>
      </c>
      <c r="L4" s="1"/>
      <c r="M4" s="1"/>
      <c r="N4" s="1"/>
      <c r="O4" s="1"/>
      <c r="P4" s="1">
        <v>13990000</v>
      </c>
      <c r="T4" s="3"/>
      <c r="U4" s="3"/>
      <c r="W4" s="3"/>
    </row>
    <row r="5" spans="2:24" x14ac:dyDescent="0.55000000000000004">
      <c r="B5" s="2" t="s">
        <v>957</v>
      </c>
      <c r="C5" s="3"/>
      <c r="D5" s="1">
        <v>163124</v>
      </c>
      <c r="E5" s="1">
        <v>120000</v>
      </c>
      <c r="F5" s="1">
        <v>500000</v>
      </c>
      <c r="G5" s="1"/>
      <c r="H5" s="1"/>
      <c r="I5" s="1"/>
      <c r="J5" s="1"/>
      <c r="K5" s="1"/>
      <c r="L5" s="1"/>
      <c r="M5" s="5"/>
      <c r="N5" s="1"/>
      <c r="O5" s="1"/>
      <c r="P5" s="1"/>
    </row>
    <row r="6" spans="2:24" x14ac:dyDescent="0.55000000000000004">
      <c r="B6" s="2" t="s">
        <v>958</v>
      </c>
      <c r="C6" s="3"/>
      <c r="D6" s="1">
        <v>163124</v>
      </c>
      <c r="E6" s="1">
        <v>120000</v>
      </c>
      <c r="F6" s="1">
        <v>500000</v>
      </c>
      <c r="G6" s="1"/>
      <c r="H6">
        <v>42120</v>
      </c>
      <c r="I6" s="1"/>
      <c r="J6" s="1"/>
      <c r="K6" s="1"/>
      <c r="L6" s="1"/>
      <c r="M6" s="1"/>
      <c r="N6" s="1"/>
      <c r="O6" s="1"/>
      <c r="P6" s="1"/>
      <c r="S6" s="3"/>
      <c r="T6" s="3"/>
      <c r="U6" s="3"/>
      <c r="W6" s="3"/>
    </row>
    <row r="7" spans="2:24" x14ac:dyDescent="0.55000000000000004">
      <c r="B7" s="2" t="s">
        <v>959</v>
      </c>
      <c r="C7" s="3"/>
      <c r="D7" s="1">
        <v>163124</v>
      </c>
      <c r="E7" s="1">
        <v>120000</v>
      </c>
      <c r="F7" s="1">
        <v>500000</v>
      </c>
      <c r="G7" s="1"/>
      <c r="H7" s="1">
        <v>42120</v>
      </c>
      <c r="I7" s="1"/>
      <c r="J7" s="1"/>
      <c r="K7" s="1"/>
      <c r="L7" s="1"/>
      <c r="M7" s="1"/>
      <c r="N7" s="1"/>
      <c r="O7" s="1"/>
      <c r="P7" s="1"/>
    </row>
    <row r="8" spans="2:24" x14ac:dyDescent="0.55000000000000004">
      <c r="B8" s="2" t="s">
        <v>960</v>
      </c>
      <c r="C8" s="3"/>
      <c r="D8" s="1">
        <v>163124</v>
      </c>
      <c r="E8" s="1">
        <v>120000</v>
      </c>
      <c r="F8" s="1">
        <v>500000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2:24" x14ac:dyDescent="0.55000000000000004">
      <c r="B9" s="30" t="s">
        <v>342</v>
      </c>
      <c r="C9" s="31">
        <f>SUM(C3:C4)</f>
        <v>336856</v>
      </c>
      <c r="D9" s="31">
        <f>SUM(D3:D4)</f>
        <v>326248</v>
      </c>
      <c r="E9" s="31">
        <f>SUM(E3:E4)</f>
        <v>240000</v>
      </c>
      <c r="F9" s="31">
        <f>SUM(F3:F4)</f>
        <v>1000000</v>
      </c>
      <c r="G9" s="31"/>
      <c r="H9" s="31">
        <f>SUM(H3:H4)</f>
        <v>42120</v>
      </c>
      <c r="I9" s="31">
        <f>SUM(I3:I4)</f>
        <v>0</v>
      </c>
      <c r="J9" s="31">
        <f>SUM(J3:J4)</f>
        <v>0</v>
      </c>
      <c r="K9" s="31">
        <f>SUM(K3:K4)</f>
        <v>5700000</v>
      </c>
      <c r="L9" s="31">
        <f>SUM(L3:L4)</f>
        <v>0</v>
      </c>
      <c r="M9" s="31">
        <f t="shared" ref="M9:O9" si="0">SUM(M3:M8)</f>
        <v>0</v>
      </c>
      <c r="N9" s="31">
        <f>SUM(N3:N4)</f>
        <v>0</v>
      </c>
      <c r="O9" s="31">
        <f t="shared" si="0"/>
        <v>0</v>
      </c>
      <c r="P9" s="31">
        <f>SUM(P3:P4)</f>
        <v>13990000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92</v>
      </c>
      <c r="P10" s="29">
        <f>SUM(L9:P9)-SUM(C9:K9)</f>
        <v>6344776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0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1000000</v>
      </c>
      <c r="G12" s="31">
        <f t="shared" si="1"/>
        <v>0</v>
      </c>
      <c r="H12" s="31">
        <f t="shared" si="1"/>
        <v>42120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-1608368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0</v>
      </c>
      <c r="D15" s="31">
        <f>SUM(D7:D8)</f>
        <v>326248</v>
      </c>
      <c r="E15" s="31">
        <f>SUM(E7:E8)</f>
        <v>240000</v>
      </c>
      <c r="F15" s="31">
        <f>SUM(F7:F8)</f>
        <v>1000000</v>
      </c>
      <c r="G15" s="31">
        <f t="shared" ref="G15:M15" si="2">SUM(G8:G9)</f>
        <v>0</v>
      </c>
      <c r="H15" s="31">
        <f>SUM(H7:H8)</f>
        <v>42120</v>
      </c>
      <c r="I15" s="31">
        <f>SUM(I7:I8)</f>
        <v>0</v>
      </c>
      <c r="J15" s="31">
        <f>SUM(J7:J8)</f>
        <v>0</v>
      </c>
      <c r="K15" s="31">
        <f>SUM(K7:K8)</f>
        <v>0</v>
      </c>
      <c r="L15" s="31">
        <f>SUM(L7:L8)</f>
        <v>0</v>
      </c>
      <c r="M15" s="31">
        <f t="shared" si="2"/>
        <v>0</v>
      </c>
      <c r="N15" s="31">
        <f>SUM(N7:N8)</f>
        <v>0</v>
      </c>
      <c r="O15" s="31">
        <f>SUM(O7:O8)</f>
        <v>0</v>
      </c>
      <c r="P15" s="31">
        <f>SUM(P7:P8)</f>
        <v>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-1608368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336856</v>
      </c>
      <c r="D18" s="3">
        <f>SUM(D3:D8)</f>
        <v>978744</v>
      </c>
      <c r="E18" s="3">
        <f t="shared" ref="E18:O18" si="3">SUM(E3:E8)</f>
        <v>720000</v>
      </c>
      <c r="F18" s="3">
        <f t="shared" si="3"/>
        <v>3000000</v>
      </c>
      <c r="G18" s="3"/>
      <c r="H18" s="3">
        <f t="shared" si="3"/>
        <v>126360</v>
      </c>
      <c r="I18" s="3">
        <f>SUM(I3:I8)</f>
        <v>0</v>
      </c>
      <c r="J18" s="3">
        <f t="shared" si="3"/>
        <v>0</v>
      </c>
      <c r="K18" s="3">
        <f t="shared" si="3"/>
        <v>5700000</v>
      </c>
      <c r="L18" s="3">
        <f t="shared" si="3"/>
        <v>0</v>
      </c>
      <c r="M18" s="3"/>
      <c r="N18" s="3">
        <f t="shared" si="3"/>
        <v>0</v>
      </c>
      <c r="O18" s="3">
        <f t="shared" si="3"/>
        <v>0</v>
      </c>
      <c r="P18" s="3">
        <f>SUM(P3:P8)</f>
        <v>13990000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3128040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678</v>
      </c>
      <c r="D23" s="4" t="s">
        <v>679</v>
      </c>
      <c r="E23" s="5"/>
      <c r="F23" s="5">
        <v>7421</v>
      </c>
      <c r="G23" s="5"/>
      <c r="H23" s="6"/>
      <c r="I23" s="7" t="s">
        <v>694</v>
      </c>
      <c r="M23" s="11"/>
    </row>
    <row r="24" spans="2:13" x14ac:dyDescent="0.55000000000000004">
      <c r="B24" s="8"/>
      <c r="C24" s="8" t="s">
        <v>680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680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680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681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681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682</v>
      </c>
      <c r="D29" s="4" t="s">
        <v>683</v>
      </c>
      <c r="E29" s="5"/>
      <c r="F29" s="5">
        <v>7340</v>
      </c>
      <c r="G29" s="5"/>
      <c r="H29" s="5"/>
      <c r="I29" s="7" t="s">
        <v>684</v>
      </c>
      <c r="M29" s="11"/>
    </row>
    <row r="30" spans="2:13" x14ac:dyDescent="0.55000000000000004">
      <c r="B30" s="8"/>
      <c r="C30" s="8" t="s">
        <v>685</v>
      </c>
      <c r="D30" s="4" t="s">
        <v>686</v>
      </c>
      <c r="E30" s="5"/>
      <c r="F30" s="5">
        <v>930</v>
      </c>
      <c r="G30" s="5"/>
      <c r="H30" s="6"/>
      <c r="I30" s="7" t="s">
        <v>687</v>
      </c>
      <c r="M30" s="11"/>
    </row>
    <row r="31" spans="2:13" x14ac:dyDescent="0.55000000000000004">
      <c r="B31" s="8"/>
      <c r="C31" s="8" t="s">
        <v>688</v>
      </c>
      <c r="D31" s="4" t="s">
        <v>686</v>
      </c>
      <c r="E31" s="5"/>
      <c r="F31" s="5">
        <v>1890</v>
      </c>
      <c r="G31" s="5"/>
      <c r="H31" s="6"/>
      <c r="I31" s="7" t="s">
        <v>689</v>
      </c>
      <c r="M31" s="11"/>
    </row>
    <row r="32" spans="2:13" x14ac:dyDescent="0.55000000000000004">
      <c r="B32" s="8"/>
      <c r="C32" s="8" t="s">
        <v>688</v>
      </c>
      <c r="D32" s="4" t="s">
        <v>686</v>
      </c>
      <c r="E32" s="5"/>
      <c r="F32" s="5">
        <v>1890</v>
      </c>
      <c r="G32" s="5"/>
      <c r="H32" s="6"/>
      <c r="I32" s="7" t="s">
        <v>690</v>
      </c>
      <c r="M32" s="11"/>
    </row>
    <row r="33" spans="2:13" x14ac:dyDescent="0.55000000000000004">
      <c r="B33" s="8"/>
      <c r="C33" s="8" t="s">
        <v>688</v>
      </c>
      <c r="D33" s="4" t="s">
        <v>686</v>
      </c>
      <c r="E33" s="5"/>
      <c r="F33" s="5">
        <v>770</v>
      </c>
      <c r="G33" s="5"/>
      <c r="H33" s="6"/>
      <c r="I33" s="7" t="s">
        <v>687</v>
      </c>
      <c r="M33" s="11"/>
    </row>
    <row r="34" spans="2:13" x14ac:dyDescent="0.55000000000000004">
      <c r="B34" s="8"/>
      <c r="C34" s="8" t="s">
        <v>688</v>
      </c>
      <c r="D34" s="4" t="s">
        <v>691</v>
      </c>
      <c r="E34" s="5"/>
      <c r="F34" s="5">
        <v>9525</v>
      </c>
      <c r="G34" s="5"/>
      <c r="H34" s="6"/>
      <c r="I34" s="7" t="s">
        <v>692</v>
      </c>
      <c r="M34" s="11"/>
    </row>
    <row r="35" spans="2:13" x14ac:dyDescent="0.55000000000000004">
      <c r="B35" s="8"/>
      <c r="C35" s="8" t="s">
        <v>693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693</v>
      </c>
      <c r="D36" s="4" t="s">
        <v>679</v>
      </c>
      <c r="E36" s="5"/>
      <c r="F36" s="5">
        <v>1380</v>
      </c>
      <c r="G36" s="5"/>
      <c r="H36" s="6"/>
      <c r="I36" s="7" t="s">
        <v>695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801</v>
      </c>
      <c r="E38" s="5"/>
      <c r="F38" s="5"/>
      <c r="G38" s="5"/>
      <c r="H38" s="35">
        <v>22113</v>
      </c>
      <c r="I38" s="7" t="s">
        <v>802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1"/>
  <sheetViews>
    <sheetView topLeftCell="A77" workbookViewId="0">
      <selection activeCell="F94" sqref="F9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696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696</v>
      </c>
      <c r="D5" s="4" t="s">
        <v>700</v>
      </c>
      <c r="E5" s="5"/>
      <c r="F5" s="5"/>
      <c r="G5" s="5"/>
      <c r="H5" s="5">
        <v>18780</v>
      </c>
      <c r="I5" s="7" t="s">
        <v>697</v>
      </c>
    </row>
    <row r="6" spans="2:9" x14ac:dyDescent="0.55000000000000004">
      <c r="B6" s="8"/>
      <c r="C6" s="8" t="s">
        <v>696</v>
      </c>
      <c r="D6" s="4" t="s">
        <v>686</v>
      </c>
      <c r="E6" s="5"/>
      <c r="F6" s="5">
        <v>1330</v>
      </c>
      <c r="G6" s="5"/>
      <c r="H6" s="6"/>
      <c r="I6" s="7" t="s">
        <v>698</v>
      </c>
    </row>
    <row r="7" spans="2:9" x14ac:dyDescent="0.55000000000000004">
      <c r="B7" s="8"/>
      <c r="C7" s="8" t="s">
        <v>699</v>
      </c>
      <c r="D7" s="4" t="s">
        <v>795</v>
      </c>
      <c r="E7" s="5"/>
      <c r="F7" s="5"/>
      <c r="G7" s="5"/>
      <c r="H7" s="5">
        <v>20520</v>
      </c>
      <c r="I7" s="15" t="s">
        <v>701</v>
      </c>
    </row>
    <row r="8" spans="2:9" x14ac:dyDescent="0.55000000000000004">
      <c r="B8" s="8"/>
      <c r="C8" s="8" t="s">
        <v>699</v>
      </c>
      <c r="D8" s="4" t="s">
        <v>702</v>
      </c>
      <c r="E8" s="5"/>
      <c r="F8" s="5"/>
      <c r="G8" s="5"/>
      <c r="H8" s="5">
        <v>2833</v>
      </c>
      <c r="I8" s="7" t="s">
        <v>703</v>
      </c>
    </row>
    <row r="9" spans="2:9" x14ac:dyDescent="0.55000000000000004">
      <c r="B9" s="8"/>
      <c r="C9" s="8" t="s">
        <v>704</v>
      </c>
      <c r="D9" s="4" t="s">
        <v>705</v>
      </c>
      <c r="E9" s="5"/>
      <c r="F9" s="5">
        <v>4995</v>
      </c>
      <c r="G9" s="5"/>
      <c r="H9" s="6"/>
      <c r="I9" s="7" t="s">
        <v>706</v>
      </c>
    </row>
    <row r="10" spans="2:9" x14ac:dyDescent="0.55000000000000004">
      <c r="B10" s="8"/>
      <c r="C10" s="8" t="s">
        <v>704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753</v>
      </c>
      <c r="D11" s="4" t="s">
        <v>754</v>
      </c>
      <c r="E11" s="5"/>
      <c r="F11" s="5"/>
      <c r="G11" s="5"/>
      <c r="H11" s="5">
        <v>13400</v>
      </c>
      <c r="I11" s="7" t="s">
        <v>755</v>
      </c>
    </row>
    <row r="12" spans="2:9" x14ac:dyDescent="0.55000000000000004">
      <c r="B12" s="8"/>
      <c r="C12" s="8" t="s">
        <v>753</v>
      </c>
      <c r="D12" s="4" t="s">
        <v>529</v>
      </c>
      <c r="E12" s="5"/>
      <c r="F12" s="5">
        <v>3650</v>
      </c>
      <c r="G12" s="5"/>
      <c r="H12" s="6"/>
      <c r="I12" s="7" t="s">
        <v>756</v>
      </c>
    </row>
    <row r="13" spans="2:9" x14ac:dyDescent="0.55000000000000004">
      <c r="B13" s="8"/>
      <c r="C13" s="8" t="s">
        <v>753</v>
      </c>
      <c r="D13" s="4" t="s">
        <v>529</v>
      </c>
      <c r="E13" s="5"/>
      <c r="F13" s="5">
        <v>3300</v>
      </c>
      <c r="G13" s="5"/>
      <c r="H13" s="6"/>
      <c r="I13" s="7" t="s">
        <v>757</v>
      </c>
    </row>
    <row r="14" spans="2:9" x14ac:dyDescent="0.55000000000000004">
      <c r="B14" s="8"/>
      <c r="C14" s="8" t="s">
        <v>753</v>
      </c>
      <c r="D14" s="4" t="s">
        <v>529</v>
      </c>
      <c r="E14" s="5"/>
      <c r="F14" s="5">
        <v>850</v>
      </c>
      <c r="G14" s="5"/>
      <c r="H14" s="6"/>
      <c r="I14" s="7" t="s">
        <v>758</v>
      </c>
    </row>
    <row r="15" spans="2:9" x14ac:dyDescent="0.55000000000000004">
      <c r="B15" s="8"/>
      <c r="C15" s="8" t="s">
        <v>753</v>
      </c>
      <c r="D15" s="4" t="s">
        <v>529</v>
      </c>
      <c r="E15" s="5"/>
      <c r="F15" s="5">
        <v>1090</v>
      </c>
      <c r="G15" s="5"/>
      <c r="H15" s="6"/>
      <c r="I15" s="7" t="s">
        <v>698</v>
      </c>
    </row>
    <row r="16" spans="2:9" x14ac:dyDescent="0.55000000000000004">
      <c r="B16" s="8"/>
      <c r="C16" s="8" t="s">
        <v>753</v>
      </c>
      <c r="D16" s="4" t="s">
        <v>759</v>
      </c>
      <c r="E16" s="5"/>
      <c r="F16" s="5">
        <v>17290</v>
      </c>
      <c r="G16" s="5"/>
      <c r="H16" s="6"/>
      <c r="I16" s="7" t="s">
        <v>784</v>
      </c>
    </row>
    <row r="17" spans="2:13" x14ac:dyDescent="0.55000000000000004">
      <c r="B17" s="8"/>
      <c r="C17" s="8" t="s">
        <v>891</v>
      </c>
      <c r="D17" s="4" t="s">
        <v>892</v>
      </c>
      <c r="E17" s="5"/>
      <c r="F17" s="5"/>
      <c r="G17" s="5"/>
      <c r="H17" s="35">
        <v>1775</v>
      </c>
      <c r="I17" s="7" t="s">
        <v>890</v>
      </c>
    </row>
    <row r="18" spans="2:13" x14ac:dyDescent="0.55000000000000004">
      <c r="B18" s="8"/>
      <c r="C18" s="8" t="s">
        <v>764</v>
      </c>
      <c r="D18" s="4" t="s">
        <v>760</v>
      </c>
      <c r="E18" s="5"/>
      <c r="F18" s="5"/>
      <c r="G18" s="5"/>
      <c r="H18" s="5">
        <v>129816</v>
      </c>
      <c r="I18" s="7" t="s">
        <v>761</v>
      </c>
    </row>
    <row r="19" spans="2:13" x14ac:dyDescent="0.55000000000000004">
      <c r="B19" s="8"/>
      <c r="C19" s="8" t="s">
        <v>764</v>
      </c>
      <c r="D19" s="4" t="s">
        <v>762</v>
      </c>
      <c r="E19" s="5"/>
      <c r="F19" s="5">
        <v>1000</v>
      </c>
      <c r="G19" s="5"/>
      <c r="H19" s="6"/>
      <c r="I19" s="7" t="s">
        <v>763</v>
      </c>
    </row>
    <row r="20" spans="2:13" x14ac:dyDescent="0.55000000000000004">
      <c r="B20" s="8"/>
      <c r="C20" s="8" t="s">
        <v>765</v>
      </c>
      <c r="D20" s="4" t="s">
        <v>529</v>
      </c>
      <c r="E20" s="5"/>
      <c r="F20" s="5">
        <v>930</v>
      </c>
      <c r="G20" s="5"/>
      <c r="H20" s="6"/>
      <c r="I20" s="7" t="s">
        <v>758</v>
      </c>
      <c r="L20" s="10"/>
      <c r="M20" s="11"/>
    </row>
    <row r="21" spans="2:13" x14ac:dyDescent="0.55000000000000004">
      <c r="B21" s="8"/>
      <c r="C21" s="8" t="s">
        <v>766</v>
      </c>
      <c r="D21" s="4" t="s">
        <v>767</v>
      </c>
      <c r="E21" s="5"/>
      <c r="F21" s="5">
        <v>5184</v>
      </c>
      <c r="G21" s="5"/>
      <c r="H21" s="6"/>
      <c r="I21" s="7" t="s">
        <v>768</v>
      </c>
      <c r="M21" s="12"/>
    </row>
    <row r="22" spans="2:13" x14ac:dyDescent="0.55000000000000004">
      <c r="B22" s="8"/>
      <c r="C22" s="8" t="s">
        <v>766</v>
      </c>
      <c r="D22" s="4" t="s">
        <v>769</v>
      </c>
      <c r="E22" s="5"/>
      <c r="F22" s="5"/>
      <c r="G22" s="5"/>
      <c r="H22" s="5">
        <v>124200</v>
      </c>
      <c r="I22" s="7" t="s">
        <v>770</v>
      </c>
      <c r="M22" s="12"/>
    </row>
    <row r="23" spans="2:13" x14ac:dyDescent="0.55000000000000004">
      <c r="B23" s="8"/>
      <c r="C23" s="8" t="s">
        <v>766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771</v>
      </c>
      <c r="D24" s="4" t="s">
        <v>529</v>
      </c>
      <c r="E24" s="5"/>
      <c r="F24" s="5">
        <v>1890</v>
      </c>
      <c r="G24" s="5"/>
      <c r="H24" s="6"/>
      <c r="I24" s="7" t="s">
        <v>772</v>
      </c>
      <c r="M24" s="12"/>
    </row>
    <row r="25" spans="2:13" x14ac:dyDescent="0.55000000000000004">
      <c r="B25" s="8"/>
      <c r="C25" s="8" t="s">
        <v>771</v>
      </c>
      <c r="D25" s="4" t="s">
        <v>773</v>
      </c>
      <c r="E25" s="5"/>
      <c r="F25" s="5"/>
      <c r="G25" s="5"/>
      <c r="H25" s="5">
        <v>91300</v>
      </c>
      <c r="I25" s="7" t="s">
        <v>774</v>
      </c>
      <c r="M25" s="12"/>
    </row>
    <row r="26" spans="2:13" x14ac:dyDescent="0.55000000000000004">
      <c r="B26" s="8"/>
      <c r="C26" s="8" t="s">
        <v>771</v>
      </c>
      <c r="D26" s="4" t="s">
        <v>775</v>
      </c>
      <c r="E26" s="5"/>
      <c r="F26" s="5">
        <v>6200</v>
      </c>
      <c r="G26" s="5"/>
      <c r="H26" s="6"/>
      <c r="I26" s="7" t="s">
        <v>694</v>
      </c>
      <c r="M26" s="12"/>
    </row>
    <row r="27" spans="2:13" x14ac:dyDescent="0.55000000000000004">
      <c r="B27" s="8"/>
      <c r="C27" s="8" t="s">
        <v>771</v>
      </c>
      <c r="D27" s="4" t="s">
        <v>529</v>
      </c>
      <c r="E27" s="5"/>
      <c r="F27" s="5">
        <v>1810</v>
      </c>
      <c r="G27" s="5"/>
      <c r="H27" s="6"/>
      <c r="I27" s="7" t="s">
        <v>776</v>
      </c>
      <c r="M27" s="12"/>
    </row>
    <row r="28" spans="2:13" x14ac:dyDescent="0.55000000000000004">
      <c r="B28" s="8"/>
      <c r="C28" s="17" t="s">
        <v>777</v>
      </c>
      <c r="D28" s="4" t="s">
        <v>778</v>
      </c>
      <c r="E28" s="5"/>
      <c r="F28" s="5">
        <v>2500</v>
      </c>
      <c r="G28" s="5"/>
      <c r="H28" s="6"/>
      <c r="I28" s="7" t="s">
        <v>779</v>
      </c>
      <c r="M28" s="12"/>
    </row>
    <row r="29" spans="2:13" x14ac:dyDescent="0.55000000000000004">
      <c r="B29" s="8"/>
      <c r="C29" s="17" t="s">
        <v>731</v>
      </c>
      <c r="D29" s="4" t="s">
        <v>767</v>
      </c>
      <c r="E29" s="5"/>
      <c r="F29" s="5">
        <v>3240</v>
      </c>
      <c r="G29" s="5"/>
      <c r="H29" s="6"/>
      <c r="I29" s="7" t="s">
        <v>768</v>
      </c>
      <c r="M29" s="12"/>
    </row>
    <row r="30" spans="2:13" x14ac:dyDescent="0.55000000000000004">
      <c r="B30" s="8"/>
      <c r="C30" s="8" t="s">
        <v>780</v>
      </c>
      <c r="D30" s="4" t="s">
        <v>767</v>
      </c>
      <c r="E30" s="5"/>
      <c r="F30" s="5">
        <v>2160</v>
      </c>
      <c r="G30" s="5"/>
      <c r="H30" s="6"/>
      <c r="I30" s="7" t="s">
        <v>781</v>
      </c>
      <c r="M30" s="12"/>
    </row>
    <row r="31" spans="2:13" x14ac:dyDescent="0.55000000000000004">
      <c r="B31" s="8"/>
      <c r="C31" s="8" t="s">
        <v>782</v>
      </c>
      <c r="D31" s="4" t="s">
        <v>783</v>
      </c>
      <c r="E31" s="5"/>
      <c r="F31" s="5">
        <v>1400</v>
      </c>
      <c r="G31" s="5"/>
      <c r="H31" s="6"/>
      <c r="I31" s="7" t="s">
        <v>785</v>
      </c>
      <c r="M31" s="12"/>
    </row>
    <row r="32" spans="2:13" x14ac:dyDescent="0.55000000000000004">
      <c r="B32" s="8"/>
      <c r="C32" s="8" t="s">
        <v>782</v>
      </c>
      <c r="D32" s="4" t="s">
        <v>529</v>
      </c>
      <c r="E32" s="5"/>
      <c r="F32" s="5">
        <v>4050</v>
      </c>
      <c r="G32" s="5"/>
      <c r="H32" s="6"/>
      <c r="I32" s="7" t="s">
        <v>790</v>
      </c>
      <c r="M32" s="12"/>
    </row>
    <row r="33" spans="2:13" x14ac:dyDescent="0.55000000000000004">
      <c r="B33" s="8"/>
      <c r="C33" s="8" t="s">
        <v>782</v>
      </c>
      <c r="D33" s="4" t="s">
        <v>529</v>
      </c>
      <c r="E33" s="5"/>
      <c r="F33" s="5">
        <v>3300</v>
      </c>
      <c r="G33" s="5"/>
      <c r="H33" s="6"/>
      <c r="I33" s="7" t="s">
        <v>791</v>
      </c>
      <c r="M33" s="12"/>
    </row>
    <row r="34" spans="2:13" x14ac:dyDescent="0.55000000000000004">
      <c r="B34" s="8"/>
      <c r="C34" s="8" t="s">
        <v>782</v>
      </c>
      <c r="D34" s="4" t="s">
        <v>767</v>
      </c>
      <c r="E34" s="5"/>
      <c r="F34" s="5">
        <v>2678</v>
      </c>
      <c r="G34" s="5"/>
      <c r="H34" s="6"/>
      <c r="I34" s="7" t="s">
        <v>792</v>
      </c>
      <c r="M34" s="12"/>
    </row>
    <row r="35" spans="2:13" x14ac:dyDescent="0.55000000000000004">
      <c r="B35" s="8"/>
      <c r="C35" s="8" t="s">
        <v>782</v>
      </c>
      <c r="D35" s="4" t="s">
        <v>786</v>
      </c>
      <c r="E35" s="5"/>
      <c r="F35" s="5"/>
      <c r="G35" s="5"/>
      <c r="H35" s="5">
        <v>8500</v>
      </c>
      <c r="I35" s="7" t="s">
        <v>787</v>
      </c>
      <c r="M35" s="12"/>
    </row>
    <row r="36" spans="2:13" x14ac:dyDescent="0.55000000000000004">
      <c r="B36" s="8"/>
      <c r="C36" s="8" t="s">
        <v>782</v>
      </c>
      <c r="D36" s="4" t="s">
        <v>786</v>
      </c>
      <c r="E36" s="5"/>
      <c r="F36" s="5">
        <v>700</v>
      </c>
      <c r="G36" s="5"/>
      <c r="H36" s="6"/>
      <c r="I36" s="7" t="s">
        <v>787</v>
      </c>
      <c r="M36" s="11"/>
    </row>
    <row r="37" spans="2:13" x14ac:dyDescent="0.55000000000000004">
      <c r="B37" s="8"/>
      <c r="C37" s="8" t="s">
        <v>782</v>
      </c>
      <c r="D37" s="4" t="s">
        <v>760</v>
      </c>
      <c r="E37" s="5"/>
      <c r="F37" s="5"/>
      <c r="G37" s="5"/>
      <c r="H37" s="5">
        <v>170964</v>
      </c>
      <c r="I37" s="7" t="s">
        <v>701</v>
      </c>
      <c r="M37" s="11"/>
    </row>
    <row r="38" spans="2:13" x14ac:dyDescent="0.55000000000000004">
      <c r="B38" s="8"/>
      <c r="C38" s="8" t="s">
        <v>788</v>
      </c>
      <c r="D38" s="4" t="s">
        <v>783</v>
      </c>
      <c r="E38" s="5"/>
      <c r="F38" s="5">
        <v>3555</v>
      </c>
      <c r="G38" s="5"/>
      <c r="H38" s="6"/>
      <c r="I38" s="7" t="s">
        <v>789</v>
      </c>
      <c r="M38" s="11"/>
    </row>
    <row r="39" spans="2:13" x14ac:dyDescent="0.55000000000000004">
      <c r="B39" s="8"/>
      <c r="C39" s="8" t="s">
        <v>788</v>
      </c>
      <c r="D39" s="4" t="s">
        <v>793</v>
      </c>
      <c r="E39" s="5"/>
      <c r="F39" s="5"/>
      <c r="G39" s="5"/>
      <c r="H39" s="5">
        <v>389078</v>
      </c>
      <c r="I39" s="7" t="s">
        <v>794</v>
      </c>
      <c r="M39" s="11"/>
    </row>
    <row r="40" spans="2:13" x14ac:dyDescent="0.55000000000000004">
      <c r="B40" s="8"/>
      <c r="C40" s="8" t="s">
        <v>811</v>
      </c>
      <c r="D40" s="4" t="s">
        <v>812</v>
      </c>
      <c r="E40" s="5"/>
      <c r="F40" s="5"/>
      <c r="G40" s="5"/>
      <c r="H40" s="5">
        <v>6912</v>
      </c>
      <c r="I40" s="7" t="s">
        <v>813</v>
      </c>
      <c r="M40" s="11"/>
    </row>
    <row r="41" spans="2:13" x14ac:dyDescent="0.55000000000000004">
      <c r="B41" s="8"/>
      <c r="C41" s="8" t="s">
        <v>814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814</v>
      </c>
      <c r="D42" s="4" t="s">
        <v>815</v>
      </c>
      <c r="E42" s="5"/>
      <c r="F42" s="5">
        <v>65100</v>
      </c>
      <c r="G42" s="5"/>
      <c r="H42" s="5"/>
      <c r="I42" s="7" t="s">
        <v>816</v>
      </c>
      <c r="M42" s="11"/>
    </row>
    <row r="43" spans="2:13" x14ac:dyDescent="0.55000000000000004">
      <c r="B43" s="8"/>
      <c r="C43" s="8" t="s">
        <v>814</v>
      </c>
      <c r="D43" s="4" t="s">
        <v>817</v>
      </c>
      <c r="E43" s="5"/>
      <c r="F43" s="5">
        <v>1987</v>
      </c>
      <c r="G43" s="5"/>
      <c r="H43" s="5"/>
      <c r="I43" s="7" t="s">
        <v>818</v>
      </c>
      <c r="M43" s="11"/>
    </row>
    <row r="44" spans="2:13" x14ac:dyDescent="0.55000000000000004">
      <c r="B44" s="8"/>
      <c r="C44" s="8" t="s">
        <v>814</v>
      </c>
      <c r="D44" s="4" t="s">
        <v>819</v>
      </c>
      <c r="E44" s="5"/>
      <c r="F44" s="5">
        <v>5600</v>
      </c>
      <c r="G44" s="5"/>
      <c r="H44" s="5"/>
      <c r="I44" s="7" t="s">
        <v>816</v>
      </c>
      <c r="M44" s="11"/>
    </row>
    <row r="45" spans="2:13" x14ac:dyDescent="0.55000000000000004">
      <c r="B45" s="8"/>
      <c r="C45" s="8" t="s">
        <v>814</v>
      </c>
      <c r="D45" s="4" t="s">
        <v>847</v>
      </c>
      <c r="E45" s="5"/>
      <c r="F45" s="5">
        <v>972</v>
      </c>
      <c r="G45" s="5"/>
      <c r="H45" s="5"/>
      <c r="I45" s="7" t="s">
        <v>848</v>
      </c>
      <c r="M45" s="11"/>
    </row>
    <row r="46" spans="2:13" x14ac:dyDescent="0.55000000000000004">
      <c r="B46" s="8"/>
      <c r="C46" s="8" t="s">
        <v>820</v>
      </c>
      <c r="D46" s="4" t="s">
        <v>821</v>
      </c>
      <c r="E46" s="5"/>
      <c r="F46" s="5"/>
      <c r="G46" s="5"/>
      <c r="H46" s="5">
        <v>5246</v>
      </c>
      <c r="I46" s="7" t="s">
        <v>822</v>
      </c>
      <c r="M46" s="11"/>
    </row>
    <row r="47" spans="2:13" x14ac:dyDescent="0.55000000000000004">
      <c r="B47" s="8"/>
      <c r="C47" s="8" t="s">
        <v>820</v>
      </c>
      <c r="D47" s="4" t="s">
        <v>849</v>
      </c>
      <c r="E47" s="5"/>
      <c r="F47" s="5">
        <v>9720</v>
      </c>
      <c r="G47" s="5"/>
      <c r="H47" s="5"/>
      <c r="I47" s="7" t="s">
        <v>850</v>
      </c>
      <c r="M47" s="11"/>
    </row>
    <row r="48" spans="2:13" x14ac:dyDescent="0.55000000000000004">
      <c r="B48" s="8"/>
      <c r="C48" s="8" t="s">
        <v>820</v>
      </c>
      <c r="D48" s="4" t="s">
        <v>767</v>
      </c>
      <c r="E48" s="5"/>
      <c r="F48" s="5">
        <v>4622</v>
      </c>
      <c r="G48" s="5"/>
      <c r="H48" s="5"/>
      <c r="I48" s="7" t="s">
        <v>851</v>
      </c>
      <c r="M48" s="11"/>
    </row>
    <row r="49" spans="2:13" x14ac:dyDescent="0.55000000000000004">
      <c r="B49" s="8"/>
      <c r="C49" s="8" t="s">
        <v>820</v>
      </c>
      <c r="D49" s="4" t="s">
        <v>760</v>
      </c>
      <c r="E49" s="5"/>
      <c r="F49" s="5"/>
      <c r="G49" s="5"/>
      <c r="H49" s="5">
        <v>61020</v>
      </c>
      <c r="I49" s="7" t="s">
        <v>852</v>
      </c>
      <c r="M49" s="11"/>
    </row>
    <row r="50" spans="2:13" x14ac:dyDescent="0.55000000000000004">
      <c r="B50" s="8"/>
      <c r="C50" s="8" t="s">
        <v>820</v>
      </c>
      <c r="D50" s="4" t="s">
        <v>762</v>
      </c>
      <c r="E50" s="5"/>
      <c r="F50" s="5">
        <v>800</v>
      </c>
      <c r="G50" s="5"/>
      <c r="H50" s="5"/>
      <c r="I50" s="7" t="s">
        <v>853</v>
      </c>
      <c r="M50" s="11"/>
    </row>
    <row r="51" spans="2:13" x14ac:dyDescent="0.55000000000000004">
      <c r="B51" s="8"/>
      <c r="C51" s="8" t="s">
        <v>854</v>
      </c>
      <c r="D51" s="4" t="s">
        <v>529</v>
      </c>
      <c r="E51" s="5"/>
      <c r="F51" s="5">
        <v>1810</v>
      </c>
      <c r="G51" s="5"/>
      <c r="H51" s="5"/>
      <c r="I51" s="7" t="s">
        <v>855</v>
      </c>
      <c r="M51" s="11"/>
    </row>
    <row r="52" spans="2:13" x14ac:dyDescent="0.55000000000000004">
      <c r="B52" s="8"/>
      <c r="C52" s="8" t="s">
        <v>800</v>
      </c>
      <c r="D52" s="4" t="s">
        <v>529</v>
      </c>
      <c r="E52" s="5"/>
      <c r="F52" s="5">
        <v>1890</v>
      </c>
      <c r="G52" s="5"/>
      <c r="H52" s="5"/>
      <c r="I52" s="7" t="s">
        <v>855</v>
      </c>
      <c r="M52" s="11"/>
    </row>
    <row r="53" spans="2:13" x14ac:dyDescent="0.55000000000000004">
      <c r="B53" s="8"/>
      <c r="C53" s="8" t="s">
        <v>800</v>
      </c>
      <c r="D53" s="4" t="s">
        <v>849</v>
      </c>
      <c r="E53" s="5"/>
      <c r="F53" s="5">
        <v>25000</v>
      </c>
      <c r="G53" s="5"/>
      <c r="H53" s="5"/>
      <c r="I53" s="7" t="s">
        <v>856</v>
      </c>
      <c r="M53" s="11"/>
    </row>
    <row r="54" spans="2:13" x14ac:dyDescent="0.55000000000000004">
      <c r="B54" s="8"/>
      <c r="C54" s="8" t="s">
        <v>800</v>
      </c>
      <c r="D54" s="4" t="s">
        <v>849</v>
      </c>
      <c r="E54" s="5"/>
      <c r="F54" s="5">
        <v>4080</v>
      </c>
      <c r="G54" s="5"/>
      <c r="H54" s="5"/>
      <c r="I54" s="7" t="s">
        <v>857</v>
      </c>
      <c r="M54" s="11"/>
    </row>
    <row r="55" spans="2:13" x14ac:dyDescent="0.55000000000000004">
      <c r="B55" s="8"/>
      <c r="C55" s="8" t="s">
        <v>800</v>
      </c>
      <c r="D55" s="4" t="s">
        <v>529</v>
      </c>
      <c r="E55" s="5"/>
      <c r="F55" s="5">
        <v>690</v>
      </c>
      <c r="G55" s="5"/>
      <c r="H55" s="5"/>
      <c r="I55" s="7" t="s">
        <v>858</v>
      </c>
      <c r="M55" s="11"/>
    </row>
    <row r="56" spans="2:13" x14ac:dyDescent="0.55000000000000004">
      <c r="B56" s="8"/>
      <c r="C56" s="8" t="s">
        <v>800</v>
      </c>
      <c r="D56" s="4" t="s">
        <v>889</v>
      </c>
      <c r="E56" s="5"/>
      <c r="F56" s="5"/>
      <c r="G56" s="5"/>
      <c r="H56" s="5">
        <v>29800</v>
      </c>
      <c r="I56" s="7" t="s">
        <v>890</v>
      </c>
      <c r="M56" s="11"/>
    </row>
    <row r="57" spans="2:13" x14ac:dyDescent="0.55000000000000004">
      <c r="B57" s="8"/>
      <c r="C57" s="8" t="s">
        <v>859</v>
      </c>
      <c r="D57" s="4" t="s">
        <v>847</v>
      </c>
      <c r="E57" s="5"/>
      <c r="F57" s="5">
        <v>540</v>
      </c>
      <c r="G57" s="5"/>
      <c r="H57" s="5"/>
      <c r="I57" s="7" t="s">
        <v>848</v>
      </c>
      <c r="M57" s="11"/>
    </row>
    <row r="58" spans="2:13" x14ac:dyDescent="0.55000000000000004">
      <c r="B58" s="8"/>
      <c r="C58" s="8" t="s">
        <v>859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 t="s">
        <v>913</v>
      </c>
      <c r="C59" s="8" t="s">
        <v>859</v>
      </c>
      <c r="D59" s="4" t="s">
        <v>914</v>
      </c>
      <c r="E59" s="5"/>
      <c r="F59" s="5"/>
      <c r="G59" s="5"/>
      <c r="H59" s="5">
        <v>74030</v>
      </c>
      <c r="I59" s="7" t="s">
        <v>915</v>
      </c>
      <c r="M59" s="11"/>
    </row>
    <row r="60" spans="2:13" x14ac:dyDescent="0.55000000000000004">
      <c r="B60" s="8"/>
      <c r="C60" s="8" t="s">
        <v>823</v>
      </c>
      <c r="D60" s="4" t="s">
        <v>824</v>
      </c>
      <c r="E60" s="5"/>
      <c r="F60" s="5">
        <v>24516</v>
      </c>
      <c r="G60" s="5"/>
      <c r="H60" s="5"/>
      <c r="I60" s="7" t="s">
        <v>825</v>
      </c>
      <c r="M60" s="11"/>
    </row>
    <row r="61" spans="2:13" x14ac:dyDescent="0.55000000000000004">
      <c r="B61" s="8"/>
      <c r="C61" s="8" t="s">
        <v>823</v>
      </c>
      <c r="D61" s="4" t="s">
        <v>824</v>
      </c>
      <c r="E61" s="5"/>
      <c r="F61" s="5">
        <v>2970</v>
      </c>
      <c r="G61" s="5"/>
      <c r="H61" s="5"/>
      <c r="I61" s="7" t="s">
        <v>825</v>
      </c>
      <c r="M61" s="11"/>
    </row>
    <row r="62" spans="2:13" x14ac:dyDescent="0.55000000000000004">
      <c r="B62" s="8"/>
      <c r="C62" s="8" t="s">
        <v>823</v>
      </c>
      <c r="D62" s="4" t="s">
        <v>826</v>
      </c>
      <c r="E62" s="5"/>
      <c r="F62" s="5">
        <v>1507</v>
      </c>
      <c r="G62" s="5"/>
      <c r="H62" s="5"/>
      <c r="I62" s="7" t="s">
        <v>827</v>
      </c>
      <c r="M62" s="11"/>
    </row>
    <row r="63" spans="2:13" x14ac:dyDescent="0.55000000000000004">
      <c r="B63" s="8"/>
      <c r="C63" s="8" t="s">
        <v>823</v>
      </c>
      <c r="D63" s="4" t="s">
        <v>767</v>
      </c>
      <c r="E63" s="5"/>
      <c r="F63" s="5"/>
      <c r="G63" s="5"/>
      <c r="H63" s="5">
        <v>9666</v>
      </c>
      <c r="I63" s="7" t="s">
        <v>768</v>
      </c>
      <c r="M63" s="11"/>
    </row>
    <row r="64" spans="2:13" x14ac:dyDescent="0.55000000000000004">
      <c r="B64" s="8"/>
      <c r="C64" s="8" t="s">
        <v>823</v>
      </c>
      <c r="D64" s="4" t="s">
        <v>19</v>
      </c>
      <c r="E64" s="5"/>
      <c r="F64" s="5">
        <v>1092</v>
      </c>
      <c r="G64" s="5"/>
      <c r="H64" s="5"/>
      <c r="I64" s="7" t="s">
        <v>828</v>
      </c>
      <c r="M64" s="11"/>
    </row>
    <row r="65" spans="2:13" x14ac:dyDescent="0.55000000000000004">
      <c r="B65" s="8"/>
      <c r="C65" s="8" t="s">
        <v>823</v>
      </c>
      <c r="D65" s="4" t="s">
        <v>829</v>
      </c>
      <c r="E65" s="5"/>
      <c r="F65" s="5">
        <v>7171</v>
      </c>
      <c r="G65" s="5"/>
      <c r="H65" s="5"/>
      <c r="I65" s="7" t="s">
        <v>830</v>
      </c>
      <c r="M65" s="11"/>
    </row>
    <row r="66" spans="2:13" x14ac:dyDescent="0.55000000000000004">
      <c r="B66" s="8"/>
      <c r="C66" s="8" t="s">
        <v>831</v>
      </c>
      <c r="D66" s="4" t="s">
        <v>832</v>
      </c>
      <c r="E66" s="5"/>
      <c r="F66" s="5"/>
      <c r="G66" s="5"/>
      <c r="H66" s="5">
        <v>17900</v>
      </c>
      <c r="I66" s="7" t="s">
        <v>833</v>
      </c>
      <c r="M66" s="11"/>
    </row>
    <row r="67" spans="2:13" x14ac:dyDescent="0.55000000000000004">
      <c r="B67" s="8"/>
      <c r="C67" s="8" t="s">
        <v>831</v>
      </c>
      <c r="D67" s="4" t="s">
        <v>529</v>
      </c>
      <c r="E67" s="5"/>
      <c r="F67" s="5">
        <v>2350</v>
      </c>
      <c r="G67" s="5"/>
      <c r="H67" s="5"/>
      <c r="I67" s="7" t="s">
        <v>834</v>
      </c>
      <c r="M67" s="11"/>
    </row>
    <row r="68" spans="2:13" x14ac:dyDescent="0.55000000000000004">
      <c r="B68" s="8"/>
      <c r="C68" s="8" t="s">
        <v>831</v>
      </c>
      <c r="D68" s="4" t="s">
        <v>835</v>
      </c>
      <c r="E68" s="5"/>
      <c r="F68" s="5"/>
      <c r="G68" s="5"/>
      <c r="H68" s="5">
        <v>4520</v>
      </c>
      <c r="I68" s="7" t="s">
        <v>833</v>
      </c>
      <c r="M68" s="11"/>
    </row>
    <row r="69" spans="2:13" x14ac:dyDescent="0.55000000000000004">
      <c r="B69" s="8"/>
      <c r="C69" s="8" t="s">
        <v>831</v>
      </c>
      <c r="D69" s="4" t="s">
        <v>836</v>
      </c>
      <c r="E69" s="5"/>
      <c r="F69" s="5"/>
      <c r="G69" s="5"/>
      <c r="H69" s="35">
        <v>7690</v>
      </c>
      <c r="I69" s="7" t="s">
        <v>844</v>
      </c>
      <c r="M69" s="11"/>
    </row>
    <row r="70" spans="2:13" x14ac:dyDescent="0.55000000000000004">
      <c r="B70" s="8"/>
      <c r="C70" s="8" t="s">
        <v>831</v>
      </c>
      <c r="D70" s="4" t="s">
        <v>837</v>
      </c>
      <c r="E70" s="5"/>
      <c r="F70" s="5"/>
      <c r="G70" s="5"/>
      <c r="H70" s="5">
        <v>340</v>
      </c>
      <c r="I70" s="7" t="s">
        <v>833</v>
      </c>
      <c r="M70" s="11"/>
    </row>
    <row r="71" spans="2:13" x14ac:dyDescent="0.55000000000000004">
      <c r="B71" s="8"/>
      <c r="C71" s="8" t="s">
        <v>831</v>
      </c>
      <c r="D71" s="4" t="s">
        <v>838</v>
      </c>
      <c r="E71" s="5"/>
      <c r="F71" s="5"/>
      <c r="G71" s="5"/>
      <c r="H71" s="5">
        <v>390</v>
      </c>
      <c r="I71" s="7" t="s">
        <v>833</v>
      </c>
      <c r="M71" s="11"/>
    </row>
    <row r="72" spans="2:13" x14ac:dyDescent="0.55000000000000004">
      <c r="B72" s="8"/>
      <c r="C72" s="8" t="s">
        <v>831</v>
      </c>
      <c r="D72" s="4" t="s">
        <v>529</v>
      </c>
      <c r="E72" s="5"/>
      <c r="F72" s="5">
        <v>1180</v>
      </c>
      <c r="G72" s="5"/>
      <c r="H72" s="6"/>
      <c r="I72" s="7" t="s">
        <v>839</v>
      </c>
      <c r="M72" s="11"/>
    </row>
    <row r="73" spans="2:13" x14ac:dyDescent="0.55000000000000004">
      <c r="B73" s="8"/>
      <c r="C73" s="8" t="s">
        <v>831</v>
      </c>
      <c r="D73" s="4" t="s">
        <v>529</v>
      </c>
      <c r="E73" s="5"/>
      <c r="F73" s="5">
        <v>3790</v>
      </c>
      <c r="G73" s="5"/>
      <c r="H73" s="6"/>
      <c r="I73" s="7" t="s">
        <v>841</v>
      </c>
      <c r="M73" s="11"/>
    </row>
    <row r="74" spans="2:13" x14ac:dyDescent="0.55000000000000004">
      <c r="B74" s="8"/>
      <c r="C74" s="8" t="s">
        <v>831</v>
      </c>
      <c r="D74" s="4" t="s">
        <v>529</v>
      </c>
      <c r="E74" s="5"/>
      <c r="F74" s="5">
        <v>3160</v>
      </c>
      <c r="G74" s="5"/>
      <c r="H74" s="6"/>
      <c r="I74" s="7" t="s">
        <v>840</v>
      </c>
      <c r="M74" s="11"/>
    </row>
    <row r="75" spans="2:13" x14ac:dyDescent="0.55000000000000004">
      <c r="B75" s="8"/>
      <c r="C75" s="8" t="s">
        <v>831</v>
      </c>
      <c r="D75" s="4" t="s">
        <v>842</v>
      </c>
      <c r="E75" s="5"/>
      <c r="F75" s="5"/>
      <c r="G75" s="5"/>
      <c r="H75" s="35">
        <v>390</v>
      </c>
      <c r="I75" s="7" t="s">
        <v>833</v>
      </c>
    </row>
    <row r="76" spans="2:13" x14ac:dyDescent="0.55000000000000004">
      <c r="B76" s="8"/>
      <c r="C76" s="8" t="s">
        <v>831</v>
      </c>
      <c r="D76" s="4" t="s">
        <v>843</v>
      </c>
      <c r="E76" s="5"/>
      <c r="F76" s="5"/>
      <c r="G76" s="5"/>
      <c r="H76" s="35">
        <v>13920</v>
      </c>
      <c r="I76" s="7" t="s">
        <v>833</v>
      </c>
    </row>
    <row r="77" spans="2:13" x14ac:dyDescent="0.55000000000000004">
      <c r="B77" s="8"/>
      <c r="C77" s="8" t="s">
        <v>860</v>
      </c>
      <c r="D77" s="4" t="s">
        <v>19</v>
      </c>
      <c r="E77" s="5"/>
      <c r="F77" s="5"/>
      <c r="G77" s="5"/>
      <c r="H77" s="35">
        <v>7138</v>
      </c>
      <c r="I77" s="7" t="s">
        <v>694</v>
      </c>
    </row>
    <row r="78" spans="2:13" x14ac:dyDescent="0.55000000000000004">
      <c r="B78" s="8"/>
      <c r="C78" s="8" t="s">
        <v>860</v>
      </c>
      <c r="D78" s="4" t="s">
        <v>760</v>
      </c>
      <c r="E78" s="5"/>
      <c r="F78" s="5"/>
      <c r="G78" s="5"/>
      <c r="H78" s="35">
        <v>105138</v>
      </c>
      <c r="I78" s="7" t="s">
        <v>863</v>
      </c>
    </row>
    <row r="79" spans="2:13" x14ac:dyDescent="0.55000000000000004">
      <c r="B79" s="8"/>
      <c r="C79" s="8" t="s">
        <v>860</v>
      </c>
      <c r="D79" s="4" t="s">
        <v>861</v>
      </c>
      <c r="E79" s="5"/>
      <c r="F79" s="5"/>
      <c r="G79" s="5"/>
      <c r="H79" s="35">
        <v>20520</v>
      </c>
      <c r="I79" s="7" t="s">
        <v>863</v>
      </c>
    </row>
    <row r="80" spans="2:13" x14ac:dyDescent="0.55000000000000004">
      <c r="B80" s="8"/>
      <c r="C80" s="8" t="s">
        <v>860</v>
      </c>
      <c r="D80" s="4" t="s">
        <v>861</v>
      </c>
      <c r="E80" s="5"/>
      <c r="F80" s="5"/>
      <c r="G80" s="5"/>
      <c r="H80" s="35">
        <v>23544</v>
      </c>
      <c r="I80" s="7" t="s">
        <v>863</v>
      </c>
    </row>
    <row r="81" spans="2:13" x14ac:dyDescent="0.55000000000000004">
      <c r="B81" s="8"/>
      <c r="C81" s="8" t="s">
        <v>860</v>
      </c>
      <c r="D81" s="4" t="s">
        <v>861</v>
      </c>
      <c r="E81" s="5"/>
      <c r="F81" s="5"/>
      <c r="G81" s="5"/>
      <c r="H81" s="35">
        <v>16200</v>
      </c>
      <c r="I81" s="7" t="s">
        <v>863</v>
      </c>
    </row>
    <row r="82" spans="2:13" x14ac:dyDescent="0.55000000000000004">
      <c r="B82" s="8"/>
      <c r="C82" s="8" t="s">
        <v>862</v>
      </c>
      <c r="D82" s="4" t="s">
        <v>760</v>
      </c>
      <c r="E82" s="5"/>
      <c r="F82" s="5"/>
      <c r="G82" s="5"/>
      <c r="H82" s="35">
        <v>124200</v>
      </c>
      <c r="I82" s="7" t="s">
        <v>701</v>
      </c>
    </row>
    <row r="83" spans="2:13" x14ac:dyDescent="0.55000000000000004">
      <c r="B83" s="8"/>
      <c r="C83" s="8" t="s">
        <v>862</v>
      </c>
      <c r="D83" s="4" t="s">
        <v>864</v>
      </c>
      <c r="E83" s="5"/>
      <c r="F83" s="5"/>
      <c r="G83" s="5"/>
      <c r="H83" s="35">
        <v>54000</v>
      </c>
      <c r="I83" s="7" t="s">
        <v>865</v>
      </c>
    </row>
    <row r="84" spans="2:13" x14ac:dyDescent="0.55000000000000004">
      <c r="B84" s="8"/>
      <c r="C84" s="8" t="s">
        <v>862</v>
      </c>
      <c r="D84" s="4" t="s">
        <v>849</v>
      </c>
      <c r="E84" s="5"/>
      <c r="F84" s="5">
        <v>3100</v>
      </c>
      <c r="G84" s="5"/>
      <c r="H84" s="35"/>
      <c r="I84" s="7" t="s">
        <v>866</v>
      </c>
    </row>
    <row r="85" spans="2:13" x14ac:dyDescent="0.55000000000000004">
      <c r="B85" s="8"/>
      <c r="C85" s="8"/>
      <c r="D85" s="4"/>
      <c r="E85" s="5"/>
      <c r="F85" s="5"/>
      <c r="G85" s="5"/>
      <c r="H85" s="35"/>
      <c r="I85" s="7"/>
    </row>
    <row r="86" spans="2:13" x14ac:dyDescent="0.55000000000000004">
      <c r="B86" s="4"/>
      <c r="C86" s="4"/>
      <c r="D86" s="4" t="s">
        <v>20</v>
      </c>
      <c r="E86" s="5">
        <f>SUM(E3:E76)</f>
        <v>352251.54</v>
      </c>
      <c r="F86" s="5"/>
      <c r="G86" s="5"/>
      <c r="H86" s="35"/>
      <c r="I86" s="7"/>
    </row>
    <row r="87" spans="2:13" x14ac:dyDescent="0.55000000000000004">
      <c r="D87" s="4" t="s">
        <v>21</v>
      </c>
      <c r="F87" s="1">
        <f>SUM(F5:F86)</f>
        <v>247679</v>
      </c>
      <c r="H87" s="1">
        <f>SUM(H5:H86)</f>
        <v>1553730</v>
      </c>
    </row>
    <row r="88" spans="2:13" x14ac:dyDescent="0.55000000000000004">
      <c r="D88" s="4" t="s">
        <v>22</v>
      </c>
      <c r="F88" s="1">
        <f>E86-F87</f>
        <v>104572.53999999998</v>
      </c>
    </row>
    <row r="89" spans="2:13" x14ac:dyDescent="0.55000000000000004">
      <c r="D89" s="16" t="s">
        <v>24</v>
      </c>
      <c r="F89" s="1">
        <f>F87+H87</f>
        <v>1801409</v>
      </c>
    </row>
    <row r="91" spans="2:13" s="1" customFormat="1" x14ac:dyDescent="0.55000000000000004">
      <c r="B91"/>
      <c r="C91"/>
      <c r="D91"/>
      <c r="E91" s="13"/>
      <c r="F91" s="13"/>
      <c r="H91" s="13"/>
      <c r="I91" s="14"/>
      <c r="J91"/>
      <c r="K91"/>
      <c r="L91"/>
      <c r="M9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A3A-8C90-4645-8BBF-C826FB5C8343}">
  <dimension ref="B2:M73"/>
  <sheetViews>
    <sheetView topLeftCell="A61" workbookViewId="0">
      <selection activeCell="E1" sqref="E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'6月'!F88</f>
        <v>104572.53999999998</v>
      </c>
      <c r="F3" s="5"/>
      <c r="G3" s="5"/>
      <c r="H3" s="6"/>
      <c r="I3" s="7"/>
    </row>
    <row r="4" spans="2:9" x14ac:dyDescent="0.55000000000000004">
      <c r="B4" s="4"/>
      <c r="C4" s="8" t="s">
        <v>916</v>
      </c>
      <c r="D4" s="4" t="s">
        <v>917</v>
      </c>
      <c r="E4" s="5"/>
      <c r="F4" s="5">
        <v>3600</v>
      </c>
      <c r="G4" s="5"/>
      <c r="H4" s="6"/>
      <c r="I4" s="7" t="s">
        <v>816</v>
      </c>
    </row>
    <row r="5" spans="2:9" x14ac:dyDescent="0.55000000000000004">
      <c r="B5" s="8"/>
      <c r="C5" s="8" t="s">
        <v>916</v>
      </c>
      <c r="D5" s="4" t="s">
        <v>921</v>
      </c>
      <c r="E5" s="5"/>
      <c r="F5" s="5">
        <v>4000</v>
      </c>
      <c r="G5" s="5"/>
      <c r="H5" s="5"/>
      <c r="I5" s="7" t="s">
        <v>922</v>
      </c>
    </row>
    <row r="6" spans="2:9" x14ac:dyDescent="0.55000000000000004">
      <c r="B6" s="8"/>
      <c r="C6" s="8" t="s">
        <v>916</v>
      </c>
      <c r="D6" s="4" t="s">
        <v>923</v>
      </c>
      <c r="E6" s="5"/>
      <c r="F6" s="5"/>
      <c r="G6" s="5"/>
      <c r="H6" s="5">
        <v>136956</v>
      </c>
      <c r="I6" s="7" t="s">
        <v>924</v>
      </c>
    </row>
    <row r="7" spans="2:9" x14ac:dyDescent="0.55000000000000004">
      <c r="B7" s="8"/>
      <c r="C7" s="8" t="s">
        <v>918</v>
      </c>
      <c r="D7" s="4" t="s">
        <v>919</v>
      </c>
      <c r="E7" s="5"/>
      <c r="F7" s="5">
        <v>2246</v>
      </c>
      <c r="G7" s="5"/>
      <c r="H7" s="5"/>
      <c r="I7" s="7" t="s">
        <v>920</v>
      </c>
    </row>
    <row r="8" spans="2:9" x14ac:dyDescent="0.55000000000000004">
      <c r="B8" s="8"/>
      <c r="C8" s="8" t="s">
        <v>925</v>
      </c>
      <c r="D8" s="4" t="s">
        <v>603</v>
      </c>
      <c r="E8" s="5"/>
      <c r="F8" s="5"/>
      <c r="G8" s="5"/>
      <c r="H8" s="5">
        <v>43416</v>
      </c>
      <c r="I8" s="7" t="s">
        <v>524</v>
      </c>
    </row>
    <row r="9" spans="2:9" x14ac:dyDescent="0.55000000000000004">
      <c r="B9" s="8"/>
      <c r="C9" s="8" t="s">
        <v>926</v>
      </c>
      <c r="D9" s="4" t="s">
        <v>927</v>
      </c>
      <c r="E9" s="5"/>
      <c r="F9" s="5">
        <v>2268</v>
      </c>
      <c r="G9" s="5"/>
      <c r="H9" s="6"/>
      <c r="I9" s="7" t="s">
        <v>928</v>
      </c>
    </row>
    <row r="10" spans="2:9" x14ac:dyDescent="0.55000000000000004">
      <c r="B10" s="8"/>
      <c r="C10" s="8" t="s">
        <v>926</v>
      </c>
      <c r="D10" s="4" t="s">
        <v>603</v>
      </c>
      <c r="E10" s="5"/>
      <c r="F10" s="5"/>
      <c r="G10" s="5"/>
      <c r="H10" s="35">
        <v>40000</v>
      </c>
      <c r="I10" s="7" t="s">
        <v>761</v>
      </c>
    </row>
    <row r="11" spans="2:9" x14ac:dyDescent="0.55000000000000004">
      <c r="B11" s="8"/>
      <c r="C11" s="8" t="s">
        <v>929</v>
      </c>
      <c r="D11" s="4" t="s">
        <v>603</v>
      </c>
      <c r="E11" s="5"/>
      <c r="F11" s="5"/>
      <c r="G11" s="5"/>
      <c r="H11" s="5">
        <v>20952</v>
      </c>
      <c r="I11" s="7" t="s">
        <v>930</v>
      </c>
    </row>
    <row r="12" spans="2:9" x14ac:dyDescent="0.55000000000000004">
      <c r="B12" s="8"/>
      <c r="C12" s="8" t="s">
        <v>929</v>
      </c>
      <c r="D12" s="4" t="s">
        <v>931</v>
      </c>
      <c r="E12" s="5"/>
      <c r="F12" s="5">
        <v>1782</v>
      </c>
      <c r="G12" s="5"/>
      <c r="H12" s="6"/>
      <c r="I12" s="7" t="s">
        <v>930</v>
      </c>
    </row>
    <row r="13" spans="2:9" x14ac:dyDescent="0.55000000000000004">
      <c r="B13" s="8"/>
      <c r="C13" s="8" t="s">
        <v>932</v>
      </c>
      <c r="D13" s="4" t="s">
        <v>603</v>
      </c>
      <c r="E13" s="5"/>
      <c r="F13" s="5"/>
      <c r="G13" s="5"/>
      <c r="H13" s="35">
        <v>32400</v>
      </c>
      <c r="I13" s="7" t="s">
        <v>933</v>
      </c>
    </row>
    <row r="14" spans="2:9" x14ac:dyDescent="0.55000000000000004">
      <c r="B14" s="8"/>
      <c r="C14" s="8" t="s">
        <v>932</v>
      </c>
      <c r="D14" s="4" t="s">
        <v>759</v>
      </c>
      <c r="E14" s="5"/>
      <c r="F14" s="5">
        <v>2600</v>
      </c>
      <c r="G14" s="5"/>
      <c r="H14" s="6"/>
      <c r="I14" s="7" t="s">
        <v>934</v>
      </c>
    </row>
    <row r="15" spans="2:9" x14ac:dyDescent="0.55000000000000004">
      <c r="B15" s="8"/>
      <c r="C15" s="8" t="s">
        <v>932</v>
      </c>
      <c r="D15" s="4" t="s">
        <v>935</v>
      </c>
      <c r="E15" s="5"/>
      <c r="F15" s="5">
        <v>1500</v>
      </c>
      <c r="G15" s="5"/>
      <c r="H15" s="6"/>
      <c r="I15" s="7" t="s">
        <v>936</v>
      </c>
    </row>
    <row r="16" spans="2:9" x14ac:dyDescent="0.55000000000000004">
      <c r="B16" s="8"/>
      <c r="C16" s="8" t="s">
        <v>932</v>
      </c>
      <c r="D16" s="4" t="s">
        <v>937</v>
      </c>
      <c r="E16" s="5"/>
      <c r="F16" s="5">
        <v>32680</v>
      </c>
      <c r="G16" s="5"/>
      <c r="H16" s="6"/>
      <c r="I16" s="7" t="s">
        <v>938</v>
      </c>
    </row>
    <row r="17" spans="2:13" x14ac:dyDescent="0.55000000000000004">
      <c r="B17" s="8"/>
      <c r="C17" s="8" t="s">
        <v>932</v>
      </c>
      <c r="D17" s="4" t="s">
        <v>937</v>
      </c>
      <c r="E17" s="5"/>
      <c r="F17" s="5">
        <v>32750</v>
      </c>
      <c r="G17" s="5"/>
      <c r="H17" s="35"/>
      <c r="I17" s="7" t="s">
        <v>939</v>
      </c>
    </row>
    <row r="18" spans="2:13" x14ac:dyDescent="0.55000000000000004">
      <c r="B18" s="8"/>
      <c r="C18" s="8" t="s">
        <v>940</v>
      </c>
      <c r="D18" s="4" t="s">
        <v>941</v>
      </c>
      <c r="E18" s="5"/>
      <c r="F18" s="5">
        <v>972</v>
      </c>
      <c r="G18" s="5"/>
      <c r="H18" s="5"/>
      <c r="I18" s="7" t="s">
        <v>942</v>
      </c>
    </row>
    <row r="19" spans="2:13" x14ac:dyDescent="0.55000000000000004">
      <c r="B19" s="8"/>
      <c r="C19" s="8" t="s">
        <v>940</v>
      </c>
      <c r="D19" s="4" t="s">
        <v>1016</v>
      </c>
      <c r="E19" s="5"/>
      <c r="F19" s="5"/>
      <c r="G19" s="5"/>
      <c r="H19" s="5">
        <v>62233</v>
      </c>
      <c r="I19" s="7" t="s">
        <v>1017</v>
      </c>
    </row>
    <row r="20" spans="2:13" x14ac:dyDescent="0.55000000000000004">
      <c r="B20" s="8"/>
      <c r="C20" s="8" t="s">
        <v>943</v>
      </c>
      <c r="D20" s="4" t="s">
        <v>944</v>
      </c>
      <c r="E20" s="5"/>
      <c r="F20" s="5">
        <v>1339</v>
      </c>
      <c r="G20" s="5"/>
      <c r="H20" s="6"/>
      <c r="I20" s="7" t="s">
        <v>945</v>
      </c>
    </row>
    <row r="21" spans="2:13" x14ac:dyDescent="0.55000000000000004">
      <c r="B21" s="8"/>
      <c r="C21" s="8"/>
      <c r="D21" s="4" t="s">
        <v>1067</v>
      </c>
      <c r="E21" s="5">
        <v>70000</v>
      </c>
      <c r="F21" s="5"/>
      <c r="G21" s="5"/>
      <c r="H21" s="6"/>
      <c r="I21" s="7"/>
    </row>
    <row r="22" spans="2:13" x14ac:dyDescent="0.55000000000000004">
      <c r="B22" s="8"/>
      <c r="C22" s="8" t="s">
        <v>946</v>
      </c>
      <c r="D22" s="4" t="s">
        <v>759</v>
      </c>
      <c r="E22" s="5"/>
      <c r="F22" s="5">
        <v>14040</v>
      </c>
      <c r="G22" s="5"/>
      <c r="H22" s="6"/>
      <c r="I22" s="7" t="s">
        <v>947</v>
      </c>
      <c r="L22" s="10"/>
      <c r="M22" s="11"/>
    </row>
    <row r="23" spans="2:13" x14ac:dyDescent="0.55000000000000004">
      <c r="B23" s="8"/>
      <c r="C23" s="8" t="s">
        <v>948</v>
      </c>
      <c r="D23" s="4" t="s">
        <v>19</v>
      </c>
      <c r="E23" s="5"/>
      <c r="F23" s="5">
        <v>4665</v>
      </c>
      <c r="G23" s="5"/>
      <c r="H23" s="6"/>
      <c r="I23" s="7" t="s">
        <v>949</v>
      </c>
      <c r="M23" s="12"/>
    </row>
    <row r="24" spans="2:13" x14ac:dyDescent="0.55000000000000004">
      <c r="B24" s="8"/>
      <c r="C24" s="8" t="s">
        <v>948</v>
      </c>
      <c r="D24" s="4" t="s">
        <v>950</v>
      </c>
      <c r="E24" s="5"/>
      <c r="F24" s="5"/>
      <c r="G24" s="5"/>
      <c r="H24" s="5">
        <v>1500000</v>
      </c>
      <c r="I24" s="7" t="s">
        <v>954</v>
      </c>
      <c r="M24" s="12"/>
    </row>
    <row r="25" spans="2:13" x14ac:dyDescent="0.55000000000000004">
      <c r="B25" s="8"/>
      <c r="C25" s="8" t="s">
        <v>948</v>
      </c>
      <c r="D25" s="4" t="s">
        <v>951</v>
      </c>
      <c r="E25" s="5"/>
      <c r="F25" s="5"/>
      <c r="G25" s="5"/>
      <c r="H25" s="5">
        <v>113400</v>
      </c>
      <c r="I25" s="7" t="s">
        <v>954</v>
      </c>
      <c r="M25" s="12"/>
    </row>
    <row r="26" spans="2:13" x14ac:dyDescent="0.55000000000000004">
      <c r="B26" s="8"/>
      <c r="C26" s="8" t="s">
        <v>948</v>
      </c>
      <c r="D26" s="4" t="s">
        <v>952</v>
      </c>
      <c r="E26" s="5"/>
      <c r="F26" s="5"/>
      <c r="G26" s="5"/>
      <c r="H26" s="35">
        <v>30000</v>
      </c>
      <c r="I26" s="7" t="s">
        <v>954</v>
      </c>
      <c r="M26" s="12"/>
    </row>
    <row r="27" spans="2:13" x14ac:dyDescent="0.55000000000000004">
      <c r="B27" s="8"/>
      <c r="C27" s="8" t="s">
        <v>953</v>
      </c>
      <c r="D27" s="4" t="s">
        <v>941</v>
      </c>
      <c r="E27" s="5"/>
      <c r="F27" s="5">
        <v>1944</v>
      </c>
      <c r="G27" s="5"/>
      <c r="H27" s="5"/>
      <c r="I27" s="7" t="s">
        <v>942</v>
      </c>
      <c r="M27" s="12"/>
    </row>
    <row r="28" spans="2:13" x14ac:dyDescent="0.55000000000000004">
      <c r="B28" s="8"/>
      <c r="C28" s="8" t="s">
        <v>1083</v>
      </c>
      <c r="D28" s="4" t="s">
        <v>1084</v>
      </c>
      <c r="E28" s="5"/>
      <c r="F28" s="5">
        <v>12000</v>
      </c>
      <c r="G28" s="5"/>
      <c r="H28" s="5"/>
      <c r="I28" s="7" t="s">
        <v>1085</v>
      </c>
      <c r="M28" s="12"/>
    </row>
    <row r="29" spans="2:13" x14ac:dyDescent="0.55000000000000004">
      <c r="B29" s="8"/>
      <c r="C29" s="8" t="s">
        <v>1018</v>
      </c>
      <c r="D29" s="4" t="s">
        <v>759</v>
      </c>
      <c r="E29" s="5"/>
      <c r="F29" s="5">
        <v>20110</v>
      </c>
      <c r="G29" s="5"/>
      <c r="H29" s="6"/>
      <c r="I29" s="7" t="s">
        <v>1019</v>
      </c>
      <c r="M29" s="12"/>
    </row>
    <row r="30" spans="2:13" x14ac:dyDescent="0.55000000000000004">
      <c r="B30" s="8"/>
      <c r="C30" s="8" t="s">
        <v>1018</v>
      </c>
      <c r="D30" s="4" t="s">
        <v>759</v>
      </c>
      <c r="E30" s="5"/>
      <c r="F30" s="5">
        <v>3910</v>
      </c>
      <c r="G30" s="5"/>
      <c r="H30" s="6"/>
      <c r="I30" s="7" t="s">
        <v>1020</v>
      </c>
      <c r="M30" s="12"/>
    </row>
    <row r="31" spans="2:13" x14ac:dyDescent="0.55000000000000004">
      <c r="B31" s="8"/>
      <c r="C31" s="8" t="s">
        <v>1018</v>
      </c>
      <c r="D31" s="4" t="s">
        <v>529</v>
      </c>
      <c r="E31" s="5"/>
      <c r="F31" s="5">
        <v>850</v>
      </c>
      <c r="G31" s="5"/>
      <c r="H31" s="6"/>
      <c r="I31" s="7" t="s">
        <v>1022</v>
      </c>
      <c r="M31" s="12"/>
    </row>
    <row r="32" spans="2:13" x14ac:dyDescent="0.55000000000000004">
      <c r="B32" s="8"/>
      <c r="C32" s="17" t="s">
        <v>1023</v>
      </c>
      <c r="D32" s="4" t="s">
        <v>1025</v>
      </c>
      <c r="E32" s="5"/>
      <c r="F32" s="5"/>
      <c r="G32" s="5"/>
      <c r="H32" s="5">
        <v>12000</v>
      </c>
      <c r="I32" s="7" t="s">
        <v>1024</v>
      </c>
      <c r="M32" s="12"/>
    </row>
    <row r="33" spans="2:13" x14ac:dyDescent="0.55000000000000004">
      <c r="B33" s="8"/>
      <c r="C33" s="17" t="s">
        <v>1023</v>
      </c>
      <c r="D33" s="4" t="s">
        <v>529</v>
      </c>
      <c r="E33" s="5"/>
      <c r="F33" s="5">
        <v>1090</v>
      </c>
      <c r="G33" s="5"/>
      <c r="H33" s="6"/>
      <c r="I33" s="7" t="s">
        <v>1026</v>
      </c>
      <c r="M33" s="12"/>
    </row>
    <row r="34" spans="2:13" x14ac:dyDescent="0.55000000000000004">
      <c r="B34" s="8"/>
      <c r="C34" s="17" t="s">
        <v>1021</v>
      </c>
      <c r="D34" s="4" t="s">
        <v>1081</v>
      </c>
      <c r="E34" s="5"/>
      <c r="F34" s="5"/>
      <c r="G34" s="5"/>
      <c r="H34" s="35">
        <v>51408</v>
      </c>
      <c r="I34" s="7" t="s">
        <v>1082</v>
      </c>
      <c r="M34" s="12"/>
    </row>
    <row r="35" spans="2:13" x14ac:dyDescent="0.55000000000000004">
      <c r="B35" s="8"/>
      <c r="C35" s="17" t="s">
        <v>1021</v>
      </c>
      <c r="D35" s="4" t="s">
        <v>944</v>
      </c>
      <c r="E35" s="5"/>
      <c r="F35" s="5">
        <v>5091</v>
      </c>
      <c r="G35" s="5"/>
      <c r="H35" s="6"/>
      <c r="I35" s="7" t="s">
        <v>1027</v>
      </c>
      <c r="M35" s="12"/>
    </row>
    <row r="36" spans="2:13" x14ac:dyDescent="0.55000000000000004">
      <c r="B36" s="8"/>
      <c r="C36" s="8"/>
      <c r="D36" s="4" t="s">
        <v>1067</v>
      </c>
      <c r="E36" s="5">
        <v>70000</v>
      </c>
      <c r="F36" s="5"/>
      <c r="G36" s="5"/>
      <c r="H36" s="6"/>
      <c r="I36" s="7"/>
    </row>
    <row r="37" spans="2:13" x14ac:dyDescent="0.55000000000000004">
      <c r="B37" s="8"/>
      <c r="C37" s="8" t="s">
        <v>1028</v>
      </c>
      <c r="D37" s="4" t="s">
        <v>759</v>
      </c>
      <c r="E37" s="5"/>
      <c r="F37" s="5">
        <v>27000</v>
      </c>
      <c r="G37" s="5"/>
      <c r="H37" s="6"/>
      <c r="I37" s="7" t="s">
        <v>1029</v>
      </c>
      <c r="M37" s="12"/>
    </row>
    <row r="38" spans="2:13" x14ac:dyDescent="0.55000000000000004">
      <c r="B38" s="8"/>
      <c r="C38" s="8" t="s">
        <v>1028</v>
      </c>
      <c r="D38" s="4" t="s">
        <v>529</v>
      </c>
      <c r="E38" s="5"/>
      <c r="F38" s="5">
        <v>930</v>
      </c>
      <c r="G38" s="5"/>
      <c r="H38" s="6"/>
      <c r="I38" s="7" t="s">
        <v>1022</v>
      </c>
      <c r="M38" s="12"/>
    </row>
    <row r="39" spans="2:13" x14ac:dyDescent="0.55000000000000004">
      <c r="B39" s="8"/>
      <c r="C39" s="8" t="s">
        <v>1028</v>
      </c>
      <c r="D39" s="4" t="s">
        <v>1030</v>
      </c>
      <c r="E39" s="5"/>
      <c r="F39" s="5">
        <v>7020</v>
      </c>
      <c r="G39" s="5"/>
      <c r="H39" s="6"/>
      <c r="I39" s="7" t="s">
        <v>930</v>
      </c>
      <c r="M39" s="12"/>
    </row>
    <row r="40" spans="2:13" x14ac:dyDescent="0.55000000000000004">
      <c r="B40" s="8"/>
      <c r="C40" s="8" t="s">
        <v>1031</v>
      </c>
      <c r="D40" s="4" t="s">
        <v>1032</v>
      </c>
      <c r="E40" s="5"/>
      <c r="F40" s="5"/>
      <c r="G40" s="5"/>
      <c r="H40" s="5">
        <v>14320</v>
      </c>
      <c r="I40" s="7" t="s">
        <v>1024</v>
      </c>
      <c r="M40" s="12"/>
    </row>
    <row r="41" spans="2:13" x14ac:dyDescent="0.55000000000000004">
      <c r="B41" s="8"/>
      <c r="C41" s="8" t="s">
        <v>1031</v>
      </c>
      <c r="D41" s="4" t="s">
        <v>1033</v>
      </c>
      <c r="E41" s="5"/>
      <c r="F41" s="5"/>
      <c r="G41" s="5"/>
      <c r="H41" s="5">
        <v>5130</v>
      </c>
      <c r="I41" s="7" t="s">
        <v>1034</v>
      </c>
      <c r="M41" s="11"/>
    </row>
    <row r="42" spans="2:13" x14ac:dyDescent="0.55000000000000004">
      <c r="B42" s="8"/>
      <c r="C42" s="8" t="s">
        <v>1031</v>
      </c>
      <c r="D42" s="4" t="s">
        <v>1035</v>
      </c>
      <c r="E42" s="5"/>
      <c r="F42" s="5"/>
      <c r="G42" s="5"/>
      <c r="H42" s="5">
        <v>4920</v>
      </c>
      <c r="I42" s="7" t="s">
        <v>1034</v>
      </c>
      <c r="M42" s="11"/>
    </row>
    <row r="43" spans="2:13" x14ac:dyDescent="0.55000000000000004">
      <c r="B43" s="8"/>
      <c r="C43" s="8" t="s">
        <v>1031</v>
      </c>
      <c r="D43" s="4" t="s">
        <v>944</v>
      </c>
      <c r="E43" s="5"/>
      <c r="F43" s="5">
        <v>4303</v>
      </c>
      <c r="G43" s="5"/>
      <c r="H43" s="6"/>
      <c r="I43" s="7" t="s">
        <v>1036</v>
      </c>
      <c r="M43" s="11"/>
    </row>
    <row r="44" spans="2:13" x14ac:dyDescent="0.55000000000000004">
      <c r="B44" s="8"/>
      <c r="C44" s="8" t="s">
        <v>1031</v>
      </c>
      <c r="D44" s="4" t="s">
        <v>944</v>
      </c>
      <c r="E44" s="5"/>
      <c r="F44" s="5">
        <v>3369</v>
      </c>
      <c r="G44" s="5"/>
      <c r="H44" s="5"/>
      <c r="I44" s="7" t="s">
        <v>1037</v>
      </c>
      <c r="M44" s="11"/>
    </row>
    <row r="45" spans="2:13" x14ac:dyDescent="0.55000000000000004">
      <c r="B45" s="8"/>
      <c r="C45" s="8" t="s">
        <v>1031</v>
      </c>
      <c r="D45" s="4" t="s">
        <v>1038</v>
      </c>
      <c r="E45" s="5"/>
      <c r="F45" s="5">
        <v>5400</v>
      </c>
      <c r="G45" s="5"/>
      <c r="H45" s="5"/>
      <c r="I45" s="7" t="s">
        <v>1039</v>
      </c>
      <c r="M45" s="11"/>
    </row>
    <row r="46" spans="2:13" x14ac:dyDescent="0.55000000000000004">
      <c r="B46" s="8"/>
      <c r="C46" s="8" t="s">
        <v>1040</v>
      </c>
      <c r="D46" s="4" t="s">
        <v>759</v>
      </c>
      <c r="E46" s="5"/>
      <c r="F46" s="5">
        <v>2393</v>
      </c>
      <c r="G46" s="5"/>
      <c r="H46" s="5"/>
      <c r="I46" s="7" t="s">
        <v>1041</v>
      </c>
      <c r="M46" s="11"/>
    </row>
    <row r="47" spans="2:13" x14ac:dyDescent="0.55000000000000004">
      <c r="B47" s="8"/>
      <c r="C47" s="8" t="s">
        <v>1040</v>
      </c>
      <c r="D47" s="4" t="s">
        <v>1042</v>
      </c>
      <c r="E47" s="5"/>
      <c r="F47" s="5">
        <v>2854</v>
      </c>
      <c r="G47" s="5"/>
      <c r="H47" s="5"/>
      <c r="I47" s="7" t="s">
        <v>1043</v>
      </c>
      <c r="M47" s="11"/>
    </row>
    <row r="48" spans="2:13" x14ac:dyDescent="0.55000000000000004">
      <c r="B48" s="8"/>
      <c r="C48" s="8" t="s">
        <v>1044</v>
      </c>
      <c r="D48" s="4" t="s">
        <v>759</v>
      </c>
      <c r="E48" s="5"/>
      <c r="F48" s="5">
        <v>1987</v>
      </c>
      <c r="G48" s="5"/>
      <c r="H48" s="5"/>
      <c r="I48" s="7" t="s">
        <v>1045</v>
      </c>
      <c r="M48" s="11"/>
    </row>
    <row r="49" spans="2:13" x14ac:dyDescent="0.55000000000000004">
      <c r="B49" s="8"/>
      <c r="C49" s="8" t="s">
        <v>1044</v>
      </c>
      <c r="D49" s="4" t="s">
        <v>1046</v>
      </c>
      <c r="E49" s="5"/>
      <c r="F49" s="5"/>
      <c r="G49" s="5"/>
      <c r="H49" s="5">
        <v>58367</v>
      </c>
      <c r="I49" s="7" t="s">
        <v>1047</v>
      </c>
      <c r="M49" s="11"/>
    </row>
    <row r="50" spans="2:13" x14ac:dyDescent="0.55000000000000004">
      <c r="B50" s="8"/>
      <c r="C50" s="8" t="s">
        <v>1050</v>
      </c>
      <c r="D50" s="4" t="s">
        <v>1048</v>
      </c>
      <c r="E50" s="5"/>
      <c r="F50" s="5">
        <v>9106</v>
      </c>
      <c r="G50" s="5"/>
      <c r="H50" s="5"/>
      <c r="I50" s="7" t="s">
        <v>1049</v>
      </c>
      <c r="M50" s="11"/>
    </row>
    <row r="51" spans="2:13" x14ac:dyDescent="0.55000000000000004">
      <c r="B51" s="8"/>
      <c r="C51" s="8" t="s">
        <v>1051</v>
      </c>
      <c r="D51" s="4" t="s">
        <v>1052</v>
      </c>
      <c r="E51" s="5"/>
      <c r="F51" s="5">
        <v>8022</v>
      </c>
      <c r="G51" s="5"/>
      <c r="H51" s="5"/>
      <c r="I51" s="7" t="s">
        <v>1053</v>
      </c>
      <c r="M51" s="11"/>
    </row>
    <row r="52" spans="2:13" x14ac:dyDescent="0.55000000000000004">
      <c r="B52" s="8"/>
      <c r="C52" s="8" t="s">
        <v>1051</v>
      </c>
      <c r="D52" s="4" t="s">
        <v>19</v>
      </c>
      <c r="E52" s="5"/>
      <c r="F52" s="5">
        <v>6881</v>
      </c>
      <c r="G52" s="5"/>
      <c r="H52" s="5"/>
      <c r="I52" s="7" t="s">
        <v>1054</v>
      </c>
      <c r="M52" s="11"/>
    </row>
    <row r="53" spans="2:13" x14ac:dyDescent="0.55000000000000004">
      <c r="B53" s="8"/>
      <c r="C53" s="8"/>
      <c r="D53" s="4" t="s">
        <v>1067</v>
      </c>
      <c r="E53" s="5">
        <v>150000</v>
      </c>
      <c r="F53" s="5"/>
      <c r="G53" s="5"/>
      <c r="H53" s="6"/>
      <c r="I53" s="7"/>
    </row>
    <row r="54" spans="2:13" x14ac:dyDescent="0.55000000000000004">
      <c r="B54" s="8"/>
      <c r="C54" s="8" t="s">
        <v>1055</v>
      </c>
      <c r="D54" s="4" t="s">
        <v>937</v>
      </c>
      <c r="E54" s="5"/>
      <c r="F54" s="5">
        <v>64700</v>
      </c>
      <c r="G54" s="5"/>
      <c r="H54" s="6"/>
      <c r="I54" s="7" t="s">
        <v>1086</v>
      </c>
    </row>
    <row r="55" spans="2:13" x14ac:dyDescent="0.55000000000000004">
      <c r="B55" s="8"/>
      <c r="C55" s="8" t="s">
        <v>1055</v>
      </c>
      <c r="D55" s="4" t="s">
        <v>1056</v>
      </c>
      <c r="E55" s="5"/>
      <c r="F55" s="5"/>
      <c r="G55" s="5"/>
      <c r="H55" s="5">
        <v>14320</v>
      </c>
      <c r="I55" s="7" t="s">
        <v>1024</v>
      </c>
      <c r="M55" s="11"/>
    </row>
    <row r="56" spans="2:13" x14ac:dyDescent="0.55000000000000004">
      <c r="B56" s="8"/>
      <c r="C56" s="8" t="s">
        <v>1055</v>
      </c>
      <c r="D56" s="4" t="s">
        <v>944</v>
      </c>
      <c r="E56" s="5"/>
      <c r="F56" s="5">
        <v>3132</v>
      </c>
      <c r="G56" s="5"/>
      <c r="H56" s="5"/>
      <c r="I56" s="7" t="s">
        <v>1037</v>
      </c>
      <c r="M56" s="11"/>
    </row>
    <row r="57" spans="2:13" x14ac:dyDescent="0.55000000000000004">
      <c r="B57" s="8"/>
      <c r="C57" s="8" t="s">
        <v>1055</v>
      </c>
      <c r="D57" s="4" t="s">
        <v>529</v>
      </c>
      <c r="E57" s="5"/>
      <c r="F57" s="5">
        <v>1690</v>
      </c>
      <c r="G57" s="5"/>
      <c r="H57" s="5"/>
      <c r="I57" s="7" t="s">
        <v>1057</v>
      </c>
      <c r="M57" s="11"/>
    </row>
    <row r="58" spans="2:13" x14ac:dyDescent="0.55000000000000004">
      <c r="B58" s="8"/>
      <c r="C58" s="8" t="s">
        <v>1055</v>
      </c>
      <c r="D58" s="4" t="s">
        <v>759</v>
      </c>
      <c r="E58" s="5"/>
      <c r="F58" s="5">
        <v>21600</v>
      </c>
      <c r="G58" s="5"/>
      <c r="H58" s="5"/>
      <c r="I58" s="7" t="s">
        <v>1058</v>
      </c>
      <c r="M58" s="11"/>
    </row>
    <row r="59" spans="2:13" x14ac:dyDescent="0.55000000000000004">
      <c r="B59" s="8"/>
      <c r="C59" s="8" t="s">
        <v>1055</v>
      </c>
      <c r="D59" s="4" t="s">
        <v>759</v>
      </c>
      <c r="E59" s="5"/>
      <c r="F59" s="5">
        <v>12000</v>
      </c>
      <c r="G59" s="5"/>
      <c r="H59" s="5"/>
      <c r="I59" s="7" t="s">
        <v>1059</v>
      </c>
      <c r="M59" s="11"/>
    </row>
    <row r="60" spans="2:13" x14ac:dyDescent="0.55000000000000004">
      <c r="B60" s="8"/>
      <c r="C60" s="8" t="s">
        <v>1055</v>
      </c>
      <c r="D60" s="4" t="s">
        <v>529</v>
      </c>
      <c r="E60" s="5"/>
      <c r="F60" s="5">
        <v>4090</v>
      </c>
      <c r="G60" s="5"/>
      <c r="H60" s="5"/>
      <c r="I60" s="7" t="s">
        <v>1060</v>
      </c>
      <c r="M60" s="11"/>
    </row>
    <row r="61" spans="2:13" x14ac:dyDescent="0.55000000000000004">
      <c r="B61" s="8"/>
      <c r="C61" s="8" t="s">
        <v>1061</v>
      </c>
      <c r="D61" s="4" t="s">
        <v>1062</v>
      </c>
      <c r="E61" s="5"/>
      <c r="F61" s="5">
        <v>440</v>
      </c>
      <c r="G61" s="5"/>
      <c r="H61" s="5"/>
      <c r="I61" s="7" t="s">
        <v>1024</v>
      </c>
      <c r="M61" s="11"/>
    </row>
    <row r="62" spans="2:13" x14ac:dyDescent="0.55000000000000004">
      <c r="B62" s="8"/>
      <c r="C62" s="8" t="s">
        <v>1061</v>
      </c>
      <c r="D62" s="4" t="s">
        <v>529</v>
      </c>
      <c r="E62" s="5"/>
      <c r="F62" s="5">
        <v>1270</v>
      </c>
      <c r="G62" s="5"/>
      <c r="H62" s="5"/>
      <c r="I62" s="7" t="s">
        <v>1063</v>
      </c>
      <c r="M62" s="11"/>
    </row>
    <row r="63" spans="2:13" x14ac:dyDescent="0.55000000000000004">
      <c r="B63" s="8"/>
      <c r="C63" s="8" t="s">
        <v>1061</v>
      </c>
      <c r="D63" s="4" t="s">
        <v>529</v>
      </c>
      <c r="E63" s="5"/>
      <c r="F63" s="5"/>
      <c r="G63" s="5"/>
      <c r="H63" s="5">
        <v>1720</v>
      </c>
      <c r="I63" s="7" t="s">
        <v>1063</v>
      </c>
      <c r="M63" s="11"/>
    </row>
    <row r="64" spans="2:13" x14ac:dyDescent="0.55000000000000004">
      <c r="B64" s="8"/>
      <c r="C64" s="8" t="s">
        <v>1061</v>
      </c>
      <c r="D64" s="4" t="s">
        <v>529</v>
      </c>
      <c r="E64" s="5"/>
      <c r="F64" s="5">
        <v>1170</v>
      </c>
      <c r="G64" s="5"/>
      <c r="H64" s="5"/>
      <c r="I64" s="7" t="s">
        <v>1064</v>
      </c>
      <c r="M64" s="11"/>
    </row>
    <row r="65" spans="2:13" x14ac:dyDescent="0.55000000000000004">
      <c r="B65" s="8"/>
      <c r="C65" s="8" t="s">
        <v>1061</v>
      </c>
      <c r="D65" s="4" t="s">
        <v>1065</v>
      </c>
      <c r="E65" s="5"/>
      <c r="F65" s="5"/>
      <c r="G65" s="5"/>
      <c r="H65" s="5">
        <v>14320</v>
      </c>
      <c r="I65" s="7" t="s">
        <v>1024</v>
      </c>
      <c r="M65" s="11"/>
    </row>
    <row r="66" spans="2:13" x14ac:dyDescent="0.55000000000000004">
      <c r="B66" s="8"/>
      <c r="C66" s="8" t="s">
        <v>1061</v>
      </c>
      <c r="D66" s="4" t="s">
        <v>944</v>
      </c>
      <c r="E66" s="5"/>
      <c r="F66" s="5">
        <v>1662</v>
      </c>
      <c r="G66" s="5"/>
      <c r="H66" s="5"/>
      <c r="I66" s="7" t="s">
        <v>1066</v>
      </c>
      <c r="M66" s="11"/>
    </row>
    <row r="67" spans="2:13" x14ac:dyDescent="0.55000000000000004">
      <c r="B67" s="8"/>
      <c r="C67" s="8"/>
      <c r="D67" s="4"/>
      <c r="E67" s="5"/>
      <c r="F67" s="5"/>
      <c r="G67" s="5"/>
      <c r="H67" s="35"/>
      <c r="I67" s="7"/>
    </row>
    <row r="68" spans="2:13" x14ac:dyDescent="0.55000000000000004">
      <c r="B68" s="4"/>
      <c r="C68" s="4"/>
      <c r="D68" s="4" t="s">
        <v>20</v>
      </c>
      <c r="E68" s="5">
        <f>SUM(E3:E63)</f>
        <v>394572.54</v>
      </c>
      <c r="F68" s="5"/>
      <c r="G68" s="5"/>
      <c r="H68" s="35"/>
      <c r="I68" s="7"/>
    </row>
    <row r="69" spans="2:13" x14ac:dyDescent="0.55000000000000004">
      <c r="D69" s="4" t="s">
        <v>21</v>
      </c>
      <c r="F69" s="1">
        <f>SUM(F5:F68)</f>
        <v>336856</v>
      </c>
      <c r="H69" s="1">
        <f>SUM(H5:H68)</f>
        <v>2155862</v>
      </c>
    </row>
    <row r="70" spans="2:13" x14ac:dyDescent="0.55000000000000004">
      <c r="D70" s="4" t="s">
        <v>22</v>
      </c>
      <c r="F70" s="1">
        <f>E68-F69</f>
        <v>57716.539999999979</v>
      </c>
    </row>
    <row r="71" spans="2:13" x14ac:dyDescent="0.55000000000000004">
      <c r="D71" s="16" t="s">
        <v>24</v>
      </c>
      <c r="F71" s="1">
        <f>F69+H69</f>
        <v>2492718</v>
      </c>
    </row>
    <row r="73" spans="2:13" s="1" customFormat="1" x14ac:dyDescent="0.55000000000000004">
      <c r="B73"/>
      <c r="C73"/>
      <c r="D73"/>
      <c r="E73" s="13"/>
      <c r="F73" s="13"/>
      <c r="H73" s="13"/>
      <c r="I73" s="14"/>
      <c r="J73"/>
      <c r="K73"/>
      <c r="L73"/>
      <c r="M73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トータル（前期）</vt:lpstr>
      <vt:lpstr>トータル（後期）</vt:lpstr>
      <vt:lpstr>1月</vt:lpstr>
      <vt:lpstr>2月</vt:lpstr>
      <vt:lpstr>3月 </vt:lpstr>
      <vt:lpstr>4月 </vt:lpstr>
      <vt:lpstr>5月</vt:lpstr>
      <vt:lpstr>6月</vt:lpstr>
      <vt:lpstr>7月</vt:lpstr>
      <vt:lpstr>8月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2019-08-09T09:38:45Z</dcterms:modified>
</cp:coreProperties>
</file>