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BBB4CD68-439F-4A61-B098-B31A18EFC41B}" xr6:coauthVersionLast="43" xr6:coauthVersionMax="43" xr10:uidLastSave="{00000000-0000-0000-0000-000000000000}"/>
  <bookViews>
    <workbookView xWindow="1520" yWindow="20" windowWidth="16990" windowHeight="10690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1" l="1"/>
  <c r="K8" i="1"/>
  <c r="I8" i="1"/>
  <c r="C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6" i="9"/>
  <c r="H86" i="9"/>
  <c r="P159" i="10"/>
  <c r="S159" i="10" s="1"/>
  <c r="P160" i="10"/>
  <c r="AA160" i="10"/>
  <c r="J197" i="10"/>
  <c r="J177" i="10"/>
  <c r="Z160" i="10"/>
  <c r="Y160" i="10"/>
  <c r="T160" i="10" s="1"/>
  <c r="S160" i="10"/>
  <c r="Z159" i="10"/>
  <c r="Y159" i="10"/>
  <c r="T159" i="10" s="1"/>
  <c r="F88" i="9" l="1"/>
  <c r="U159" i="10"/>
  <c r="V159" i="10" s="1"/>
  <c r="U160" i="10"/>
  <c r="V160" i="10" s="1"/>
  <c r="F205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14" i="10" l="1"/>
  <c r="F213" i="10"/>
  <c r="F212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S129" i="10"/>
  <c r="U129" i="10" s="1"/>
  <c r="H202" i="10" l="1"/>
  <c r="E202" i="10"/>
  <c r="H201" i="10"/>
  <c r="E201" i="10"/>
  <c r="P128" i="10"/>
  <c r="S128" i="10" s="1"/>
  <c r="U128" i="10" s="1"/>
  <c r="M202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00" i="10"/>
  <c r="E200" i="10"/>
  <c r="F198" i="10"/>
  <c r="H197" i="10"/>
  <c r="E197" i="10"/>
  <c r="F209" i="10"/>
  <c r="AC197" i="10"/>
  <c r="AC196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97" i="10"/>
  <c r="AB196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97" i="10"/>
  <c r="AA196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99" i="10" l="1"/>
  <c r="AC198" i="10"/>
  <c r="AA198" i="10"/>
  <c r="AB198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01" i="10" l="1"/>
  <c r="E65" i="10" l="1"/>
  <c r="F31" i="4" l="1"/>
  <c r="O82" i="10" l="1"/>
  <c r="M200" i="10" l="1"/>
  <c r="F206" i="10"/>
  <c r="F208" i="10" l="1"/>
  <c r="F204" i="10" l="1"/>
  <c r="F210" i="10" s="1"/>
  <c r="J210" i="10" s="1"/>
  <c r="O9" i="1" l="1"/>
  <c r="H38" i="5" l="1"/>
  <c r="H41" i="6"/>
  <c r="H24" i="3" l="1"/>
  <c r="H27" i="2"/>
  <c r="F41" i="6" l="1"/>
  <c r="F43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5" i="9" s="1"/>
  <c r="F87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<sst xmlns="http://schemas.openxmlformats.org/spreadsheetml/2006/main" count="1484" uniqueCount="905">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</sst>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tabSelected="1" topLeftCell="A7" workbookViewId="0">
      <selection activeCell="P19" sqref="P19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'6月'!F86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'6月'!H86</f>
        <v>1479700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3487040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2440838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704437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4221205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3555578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24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6" workbookViewId="0">
      <selection activeCell="D25" sqref="D25:I2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24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7" workbookViewId="0">
      <selection activeCell="H7" sqref="H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60000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148639.53999999998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13940.539999999979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0"/>
  <sheetViews>
    <sheetView topLeftCell="A70" workbookViewId="0">
      <selection activeCell="F86" sqref="F8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13940.539999999979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/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/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/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/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/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/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893</v>
      </c>
      <c r="D17" s="4" t="s">
        <v>894</v>
      </c>
      <c r="E17" s="5"/>
      <c r="F17" s="5"/>
      <c r="G17" s="5"/>
      <c r="H17" s="35">
        <v>1775</v>
      </c>
      <c r="I17" s="7" t="s">
        <v>892</v>
      </c>
    </row>
    <row r="18" spans="2:13" x14ac:dyDescent="0.55000000000000004">
      <c r="B18" s="8"/>
      <c r="C18" s="8" t="s">
        <v>766</v>
      </c>
      <c r="D18" s="4" t="s">
        <v>762</v>
      </c>
      <c r="E18" s="5"/>
      <c r="F18" s="5"/>
      <c r="G18" s="5"/>
      <c r="H18" s="5">
        <v>129816</v>
      </c>
      <c r="I18" s="7" t="s">
        <v>763</v>
      </c>
    </row>
    <row r="19" spans="2:13" x14ac:dyDescent="0.55000000000000004">
      <c r="B19" s="8"/>
      <c r="C19" s="8"/>
      <c r="D19" s="4" t="s">
        <v>764</v>
      </c>
      <c r="E19" s="5"/>
      <c r="F19" s="5">
        <v>1000</v>
      </c>
      <c r="G19" s="5"/>
      <c r="H19" s="6"/>
      <c r="I19" s="7" t="s">
        <v>765</v>
      </c>
    </row>
    <row r="20" spans="2:13" x14ac:dyDescent="0.55000000000000004">
      <c r="B20" s="8"/>
      <c r="C20" s="8" t="s">
        <v>767</v>
      </c>
      <c r="D20" s="4" t="s">
        <v>529</v>
      </c>
      <c r="E20" s="5"/>
      <c r="F20" s="5">
        <v>930</v>
      </c>
      <c r="G20" s="5"/>
      <c r="H20" s="6"/>
      <c r="I20" s="7" t="s">
        <v>760</v>
      </c>
      <c r="L20" s="10"/>
      <c r="M20" s="11"/>
    </row>
    <row r="21" spans="2:13" x14ac:dyDescent="0.55000000000000004">
      <c r="B21" s="8"/>
      <c r="C21" s="8" t="s">
        <v>768</v>
      </c>
      <c r="D21" s="4" t="s">
        <v>769</v>
      </c>
      <c r="E21" s="5"/>
      <c r="F21" s="5">
        <v>5184</v>
      </c>
      <c r="G21" s="5"/>
      <c r="H21" s="6"/>
      <c r="I21" s="7" t="s">
        <v>770</v>
      </c>
      <c r="M21" s="12"/>
    </row>
    <row r="22" spans="2:13" x14ac:dyDescent="0.55000000000000004">
      <c r="B22" s="8"/>
      <c r="C22" s="8"/>
      <c r="D22" s="4" t="s">
        <v>771</v>
      </c>
      <c r="E22" s="5"/>
      <c r="F22" s="5"/>
      <c r="G22" s="5"/>
      <c r="H22" s="5">
        <v>124200</v>
      </c>
      <c r="I22" s="7" t="s">
        <v>772</v>
      </c>
      <c r="M22" s="12"/>
    </row>
    <row r="23" spans="2:13" x14ac:dyDescent="0.55000000000000004">
      <c r="B23" s="8"/>
      <c r="C23" s="8"/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773</v>
      </c>
      <c r="D24" s="4" t="s">
        <v>529</v>
      </c>
      <c r="E24" s="5"/>
      <c r="F24" s="5">
        <v>1890</v>
      </c>
      <c r="G24" s="5"/>
      <c r="H24" s="6"/>
      <c r="I24" s="7" t="s">
        <v>774</v>
      </c>
      <c r="M24" s="12"/>
    </row>
    <row r="25" spans="2:13" x14ac:dyDescent="0.55000000000000004">
      <c r="B25" s="8"/>
      <c r="C25" s="8"/>
      <c r="D25" s="4" t="s">
        <v>775</v>
      </c>
      <c r="E25" s="5"/>
      <c r="F25" s="5"/>
      <c r="G25" s="5"/>
      <c r="H25" s="5">
        <v>91300</v>
      </c>
      <c r="I25" s="7" t="s">
        <v>776</v>
      </c>
      <c r="M25" s="12"/>
    </row>
    <row r="26" spans="2:13" x14ac:dyDescent="0.55000000000000004">
      <c r="B26" s="8"/>
      <c r="C26" s="8"/>
      <c r="D26" s="4" t="s">
        <v>777</v>
      </c>
      <c r="E26" s="5"/>
      <c r="F26" s="5">
        <v>6200</v>
      </c>
      <c r="G26" s="5"/>
      <c r="H26" s="6"/>
      <c r="I26" s="7" t="s">
        <v>696</v>
      </c>
      <c r="M26" s="12"/>
    </row>
    <row r="27" spans="2:13" x14ac:dyDescent="0.55000000000000004">
      <c r="B27" s="8"/>
      <c r="C27" s="8"/>
      <c r="D27" s="4" t="s">
        <v>529</v>
      </c>
      <c r="E27" s="5"/>
      <c r="F27" s="5">
        <v>1810</v>
      </c>
      <c r="G27" s="5"/>
      <c r="H27" s="6"/>
      <c r="I27" s="7" t="s">
        <v>778</v>
      </c>
      <c r="M27" s="12"/>
    </row>
    <row r="28" spans="2:13" x14ac:dyDescent="0.55000000000000004">
      <c r="B28" s="8"/>
      <c r="C28" s="17" t="s">
        <v>779</v>
      </c>
      <c r="D28" s="4" t="s">
        <v>780</v>
      </c>
      <c r="E28" s="5"/>
      <c r="F28" s="5">
        <v>2500</v>
      </c>
      <c r="G28" s="5"/>
      <c r="H28" s="6"/>
      <c r="I28" s="7" t="s">
        <v>781</v>
      </c>
      <c r="M28" s="12"/>
    </row>
    <row r="29" spans="2:13" x14ac:dyDescent="0.55000000000000004">
      <c r="B29" s="8"/>
      <c r="C29" s="8"/>
      <c r="D29" s="4" t="s">
        <v>769</v>
      </c>
      <c r="E29" s="5"/>
      <c r="F29" s="5">
        <v>3240</v>
      </c>
      <c r="G29" s="5"/>
      <c r="H29" s="6"/>
      <c r="I29" s="7" t="s">
        <v>770</v>
      </c>
      <c r="M29" s="12"/>
    </row>
    <row r="30" spans="2:13" x14ac:dyDescent="0.55000000000000004">
      <c r="B30" s="8"/>
      <c r="C30" s="8" t="s">
        <v>782</v>
      </c>
      <c r="D30" s="4" t="s">
        <v>769</v>
      </c>
      <c r="E30" s="5"/>
      <c r="F30" s="5">
        <v>2160</v>
      </c>
      <c r="G30" s="5"/>
      <c r="H30" s="6"/>
      <c r="I30" s="7" t="s">
        <v>783</v>
      </c>
      <c r="M30" s="12"/>
    </row>
    <row r="31" spans="2:13" x14ac:dyDescent="0.55000000000000004">
      <c r="B31" s="8"/>
      <c r="C31" s="8" t="s">
        <v>784</v>
      </c>
      <c r="D31" s="4" t="s">
        <v>785</v>
      </c>
      <c r="E31" s="5"/>
      <c r="F31" s="5">
        <v>1400</v>
      </c>
      <c r="G31" s="5"/>
      <c r="H31" s="6"/>
      <c r="I31" s="7" t="s">
        <v>787</v>
      </c>
      <c r="M31" s="12"/>
    </row>
    <row r="32" spans="2:13" x14ac:dyDescent="0.55000000000000004">
      <c r="B32" s="8"/>
      <c r="C32" s="8"/>
      <c r="D32" s="4" t="s">
        <v>529</v>
      </c>
      <c r="E32" s="5"/>
      <c r="F32" s="5">
        <v>4050</v>
      </c>
      <c r="G32" s="5"/>
      <c r="H32" s="6"/>
      <c r="I32" s="7" t="s">
        <v>792</v>
      </c>
      <c r="M32" s="12"/>
    </row>
    <row r="33" spans="2:13" x14ac:dyDescent="0.55000000000000004">
      <c r="B33" s="8"/>
      <c r="C33" s="8"/>
      <c r="D33" s="4" t="s">
        <v>529</v>
      </c>
      <c r="E33" s="5"/>
      <c r="F33" s="5">
        <v>3300</v>
      </c>
      <c r="G33" s="5"/>
      <c r="H33" s="6"/>
      <c r="I33" s="7" t="s">
        <v>793</v>
      </c>
      <c r="M33" s="12"/>
    </row>
    <row r="34" spans="2:13" x14ac:dyDescent="0.55000000000000004">
      <c r="B34" s="8"/>
      <c r="C34" s="8"/>
      <c r="D34" s="4" t="s">
        <v>769</v>
      </c>
      <c r="E34" s="5"/>
      <c r="F34" s="5">
        <v>2678</v>
      </c>
      <c r="G34" s="5"/>
      <c r="H34" s="6"/>
      <c r="I34" s="7" t="s">
        <v>794</v>
      </c>
      <c r="M34" s="12"/>
    </row>
    <row r="35" spans="2:13" x14ac:dyDescent="0.55000000000000004">
      <c r="B35" s="8"/>
      <c r="C35" s="8"/>
      <c r="D35" s="4" t="s">
        <v>788</v>
      </c>
      <c r="E35" s="5"/>
      <c r="F35" s="5"/>
      <c r="G35" s="5"/>
      <c r="H35" s="5">
        <v>8500</v>
      </c>
      <c r="I35" s="7" t="s">
        <v>789</v>
      </c>
      <c r="M35" s="12"/>
    </row>
    <row r="36" spans="2:13" x14ac:dyDescent="0.55000000000000004">
      <c r="B36" s="8"/>
      <c r="C36" s="8"/>
      <c r="D36" s="4" t="s">
        <v>788</v>
      </c>
      <c r="E36" s="5"/>
      <c r="F36" s="5">
        <v>700</v>
      </c>
      <c r="G36" s="5"/>
      <c r="H36" s="6"/>
      <c r="I36" s="7" t="s">
        <v>789</v>
      </c>
      <c r="M36" s="11"/>
    </row>
    <row r="37" spans="2:13" x14ac:dyDescent="0.55000000000000004">
      <c r="B37" s="8"/>
      <c r="C37" s="8"/>
      <c r="D37" s="4" t="s">
        <v>762</v>
      </c>
      <c r="E37" s="5"/>
      <c r="F37" s="5"/>
      <c r="G37" s="5"/>
      <c r="H37" s="5">
        <v>170964</v>
      </c>
      <c r="I37" s="7" t="s">
        <v>703</v>
      </c>
      <c r="M37" s="11"/>
    </row>
    <row r="38" spans="2:13" x14ac:dyDescent="0.55000000000000004">
      <c r="B38" s="8"/>
      <c r="C38" s="8" t="s">
        <v>790</v>
      </c>
      <c r="D38" s="4" t="s">
        <v>785</v>
      </c>
      <c r="E38" s="5"/>
      <c r="F38" s="5">
        <v>3555</v>
      </c>
      <c r="G38" s="5"/>
      <c r="H38" s="6"/>
      <c r="I38" s="7" t="s">
        <v>791</v>
      </c>
      <c r="M38" s="11"/>
    </row>
    <row r="39" spans="2:13" x14ac:dyDescent="0.55000000000000004">
      <c r="B39" s="8"/>
      <c r="C39" s="8"/>
      <c r="D39" s="4" t="s">
        <v>795</v>
      </c>
      <c r="E39" s="5"/>
      <c r="F39" s="5"/>
      <c r="G39" s="5"/>
      <c r="H39" s="5">
        <v>389078</v>
      </c>
      <c r="I39" s="7" t="s">
        <v>796</v>
      </c>
      <c r="M39" s="11"/>
    </row>
    <row r="40" spans="2:13" x14ac:dyDescent="0.55000000000000004">
      <c r="B40" s="8"/>
      <c r="C40" s="8" t="s">
        <v>813</v>
      </c>
      <c r="D40" s="4" t="s">
        <v>814</v>
      </c>
      <c r="E40" s="5"/>
      <c r="F40" s="5"/>
      <c r="G40" s="5"/>
      <c r="H40" s="5">
        <v>6912</v>
      </c>
      <c r="I40" s="7" t="s">
        <v>815</v>
      </c>
      <c r="M40" s="11"/>
    </row>
    <row r="41" spans="2:13" x14ac:dyDescent="0.55000000000000004">
      <c r="B41" s="8"/>
      <c r="C41" s="8" t="s">
        <v>816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/>
      <c r="D42" s="4" t="s">
        <v>817</v>
      </c>
      <c r="E42" s="5"/>
      <c r="F42" s="5">
        <v>65100</v>
      </c>
      <c r="G42" s="5"/>
      <c r="H42" s="5"/>
      <c r="I42" s="7" t="s">
        <v>818</v>
      </c>
      <c r="M42" s="11"/>
    </row>
    <row r="43" spans="2:13" x14ac:dyDescent="0.55000000000000004">
      <c r="B43" s="8"/>
      <c r="C43" s="8"/>
      <c r="D43" s="4" t="s">
        <v>819</v>
      </c>
      <c r="E43" s="5"/>
      <c r="F43" s="5">
        <v>1987</v>
      </c>
      <c r="G43" s="5"/>
      <c r="H43" s="5"/>
      <c r="I43" s="7" t="s">
        <v>820</v>
      </c>
      <c r="M43" s="11"/>
    </row>
    <row r="44" spans="2:13" x14ac:dyDescent="0.55000000000000004">
      <c r="B44" s="8"/>
      <c r="C44" s="8"/>
      <c r="D44" s="4" t="s">
        <v>821</v>
      </c>
      <c r="E44" s="5"/>
      <c r="F44" s="5">
        <v>5600</v>
      </c>
      <c r="G44" s="5"/>
      <c r="H44" s="5"/>
      <c r="I44" s="7" t="s">
        <v>818</v>
      </c>
      <c r="M44" s="11"/>
    </row>
    <row r="45" spans="2:13" x14ac:dyDescent="0.55000000000000004">
      <c r="B45" s="8"/>
      <c r="C45" s="8"/>
      <c r="D45" s="4" t="s">
        <v>849</v>
      </c>
      <c r="E45" s="5"/>
      <c r="F45" s="5">
        <v>972</v>
      </c>
      <c r="G45" s="5"/>
      <c r="H45" s="5"/>
      <c r="I45" s="7" t="s">
        <v>850</v>
      </c>
      <c r="M45" s="11"/>
    </row>
    <row r="46" spans="2:13" x14ac:dyDescent="0.55000000000000004">
      <c r="B46" s="8"/>
      <c r="C46" s="8" t="s">
        <v>822</v>
      </c>
      <c r="D46" s="4" t="s">
        <v>823</v>
      </c>
      <c r="E46" s="5"/>
      <c r="F46" s="5"/>
      <c r="G46" s="5"/>
      <c r="H46" s="5">
        <v>5246</v>
      </c>
      <c r="I46" s="7" t="s">
        <v>824</v>
      </c>
      <c r="M46" s="11"/>
    </row>
    <row r="47" spans="2:13" x14ac:dyDescent="0.55000000000000004">
      <c r="B47" s="8"/>
      <c r="C47" s="8"/>
      <c r="D47" s="4" t="s">
        <v>851</v>
      </c>
      <c r="E47" s="5"/>
      <c r="F47" s="5">
        <v>9720</v>
      </c>
      <c r="G47" s="5"/>
      <c r="H47" s="5"/>
      <c r="I47" s="7" t="s">
        <v>852</v>
      </c>
      <c r="M47" s="11"/>
    </row>
    <row r="48" spans="2:13" x14ac:dyDescent="0.55000000000000004">
      <c r="B48" s="8"/>
      <c r="C48" s="8"/>
      <c r="D48" s="4" t="s">
        <v>769</v>
      </c>
      <c r="E48" s="5"/>
      <c r="F48" s="5">
        <v>4622</v>
      </c>
      <c r="G48" s="5"/>
      <c r="H48" s="5"/>
      <c r="I48" s="7" t="s">
        <v>853</v>
      </c>
      <c r="M48" s="11"/>
    </row>
    <row r="49" spans="2:13" x14ac:dyDescent="0.55000000000000004">
      <c r="B49" s="8"/>
      <c r="C49" s="8"/>
      <c r="D49" s="4" t="s">
        <v>762</v>
      </c>
      <c r="E49" s="5"/>
      <c r="F49" s="5"/>
      <c r="G49" s="5"/>
      <c r="H49" s="5">
        <v>61020</v>
      </c>
      <c r="I49" s="7" t="s">
        <v>854</v>
      </c>
      <c r="M49" s="11"/>
    </row>
    <row r="50" spans="2:13" x14ac:dyDescent="0.55000000000000004">
      <c r="B50" s="8"/>
      <c r="C50" s="8"/>
      <c r="D50" s="4" t="s">
        <v>764</v>
      </c>
      <c r="E50" s="5"/>
      <c r="F50" s="5">
        <v>800</v>
      </c>
      <c r="G50" s="5"/>
      <c r="H50" s="5"/>
      <c r="I50" s="7" t="s">
        <v>855</v>
      </c>
      <c r="M50" s="11"/>
    </row>
    <row r="51" spans="2:13" x14ac:dyDescent="0.55000000000000004">
      <c r="B51" s="8"/>
      <c r="C51" s="8" t="s">
        <v>856</v>
      </c>
      <c r="D51" s="4" t="s">
        <v>529</v>
      </c>
      <c r="E51" s="5"/>
      <c r="F51" s="5">
        <v>1810</v>
      </c>
      <c r="G51" s="5"/>
      <c r="H51" s="5"/>
      <c r="I51" s="7" t="s">
        <v>857</v>
      </c>
      <c r="M51" s="11"/>
    </row>
    <row r="52" spans="2:13" x14ac:dyDescent="0.55000000000000004">
      <c r="B52" s="8"/>
      <c r="C52" s="8"/>
      <c r="D52" s="4" t="s">
        <v>529</v>
      </c>
      <c r="E52" s="5"/>
      <c r="F52" s="5">
        <v>1890</v>
      </c>
      <c r="G52" s="5"/>
      <c r="H52" s="5"/>
      <c r="I52" s="7" t="s">
        <v>857</v>
      </c>
      <c r="M52" s="11"/>
    </row>
    <row r="53" spans="2:13" x14ac:dyDescent="0.55000000000000004">
      <c r="B53" s="8"/>
      <c r="C53" s="8"/>
      <c r="D53" s="4" t="s">
        <v>851</v>
      </c>
      <c r="E53" s="5"/>
      <c r="F53" s="5">
        <v>25000</v>
      </c>
      <c r="G53" s="5"/>
      <c r="H53" s="5"/>
      <c r="I53" s="7" t="s">
        <v>858</v>
      </c>
      <c r="M53" s="11"/>
    </row>
    <row r="54" spans="2:13" x14ac:dyDescent="0.55000000000000004">
      <c r="B54" s="8"/>
      <c r="C54" s="8"/>
      <c r="D54" s="4" t="s">
        <v>851</v>
      </c>
      <c r="E54" s="5"/>
      <c r="F54" s="5">
        <v>4080</v>
      </c>
      <c r="G54" s="5"/>
      <c r="H54" s="5"/>
      <c r="I54" s="7" t="s">
        <v>859</v>
      </c>
      <c r="M54" s="11"/>
    </row>
    <row r="55" spans="2:13" x14ac:dyDescent="0.55000000000000004">
      <c r="B55" s="8"/>
      <c r="C55" s="8"/>
      <c r="D55" s="4" t="s">
        <v>529</v>
      </c>
      <c r="E55" s="5"/>
      <c r="F55" s="5">
        <v>690</v>
      </c>
      <c r="G55" s="5"/>
      <c r="H55" s="5"/>
      <c r="I55" s="7" t="s">
        <v>860</v>
      </c>
      <c r="M55" s="11"/>
    </row>
    <row r="56" spans="2:13" x14ac:dyDescent="0.55000000000000004">
      <c r="B56" s="8"/>
      <c r="C56" s="8"/>
      <c r="D56" s="4" t="s">
        <v>891</v>
      </c>
      <c r="E56" s="5"/>
      <c r="F56" s="5"/>
      <c r="G56" s="5"/>
      <c r="H56" s="5">
        <v>29800</v>
      </c>
      <c r="I56" s="7" t="s">
        <v>892</v>
      </c>
      <c r="M56" s="11"/>
    </row>
    <row r="57" spans="2:13" x14ac:dyDescent="0.55000000000000004">
      <c r="B57" s="8"/>
      <c r="C57" s="8" t="s">
        <v>861</v>
      </c>
      <c r="D57" s="4" t="s">
        <v>849</v>
      </c>
      <c r="E57" s="5"/>
      <c r="F57" s="5">
        <v>540</v>
      </c>
      <c r="G57" s="5"/>
      <c r="H57" s="5"/>
      <c r="I57" s="7" t="s">
        <v>850</v>
      </c>
      <c r="M57" s="11"/>
    </row>
    <row r="58" spans="2:13" x14ac:dyDescent="0.55000000000000004">
      <c r="B58" s="8"/>
      <c r="C58" s="8"/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/>
      <c r="C59" s="8" t="s">
        <v>825</v>
      </c>
      <c r="D59" s="4" t="s">
        <v>826</v>
      </c>
      <c r="E59" s="5"/>
      <c r="F59" s="5">
        <v>24516</v>
      </c>
      <c r="G59" s="5"/>
      <c r="H59" s="5"/>
      <c r="I59" s="7" t="s">
        <v>827</v>
      </c>
      <c r="M59" s="11"/>
    </row>
    <row r="60" spans="2:13" x14ac:dyDescent="0.55000000000000004">
      <c r="B60" s="8"/>
      <c r="C60" s="8"/>
      <c r="D60" s="4" t="s">
        <v>826</v>
      </c>
      <c r="E60" s="5"/>
      <c r="F60" s="5">
        <v>2970</v>
      </c>
      <c r="G60" s="5"/>
      <c r="H60" s="5"/>
      <c r="I60" s="7" t="s">
        <v>827</v>
      </c>
      <c r="M60" s="11"/>
    </row>
    <row r="61" spans="2:13" x14ac:dyDescent="0.55000000000000004">
      <c r="B61" s="8"/>
      <c r="C61" s="8"/>
      <c r="D61" s="4" t="s">
        <v>828</v>
      </c>
      <c r="E61" s="5"/>
      <c r="F61" s="5">
        <v>1507</v>
      </c>
      <c r="G61" s="5"/>
      <c r="H61" s="5"/>
      <c r="I61" s="7" t="s">
        <v>829</v>
      </c>
      <c r="M61" s="11"/>
    </row>
    <row r="62" spans="2:13" x14ac:dyDescent="0.55000000000000004">
      <c r="B62" s="8"/>
      <c r="C62" s="8"/>
      <c r="D62" s="4" t="s">
        <v>769</v>
      </c>
      <c r="E62" s="5"/>
      <c r="F62" s="5"/>
      <c r="G62" s="5"/>
      <c r="H62" s="5">
        <v>9666</v>
      </c>
      <c r="I62" s="7" t="s">
        <v>770</v>
      </c>
      <c r="M62" s="11"/>
    </row>
    <row r="63" spans="2:13" x14ac:dyDescent="0.55000000000000004">
      <c r="B63" s="8"/>
      <c r="C63" s="8"/>
      <c r="D63" s="4" t="s">
        <v>19</v>
      </c>
      <c r="E63" s="5"/>
      <c r="F63" s="5">
        <v>1092</v>
      </c>
      <c r="G63" s="5"/>
      <c r="H63" s="5"/>
      <c r="I63" s="7" t="s">
        <v>830</v>
      </c>
      <c r="M63" s="11"/>
    </row>
    <row r="64" spans="2:13" x14ac:dyDescent="0.55000000000000004">
      <c r="B64" s="8"/>
      <c r="C64" s="8"/>
      <c r="D64" s="4" t="s">
        <v>831</v>
      </c>
      <c r="E64" s="5"/>
      <c r="F64" s="5">
        <v>7171</v>
      </c>
      <c r="G64" s="5"/>
      <c r="H64" s="5"/>
      <c r="I64" s="7" t="s">
        <v>832</v>
      </c>
      <c r="M64" s="11"/>
    </row>
    <row r="65" spans="2:13" x14ac:dyDescent="0.55000000000000004">
      <c r="B65" s="8"/>
      <c r="C65" s="8" t="s">
        <v>833</v>
      </c>
      <c r="D65" s="4" t="s">
        <v>834</v>
      </c>
      <c r="E65" s="5"/>
      <c r="F65" s="5"/>
      <c r="G65" s="5"/>
      <c r="H65" s="5">
        <v>17900</v>
      </c>
      <c r="I65" s="7" t="s">
        <v>835</v>
      </c>
      <c r="M65" s="11"/>
    </row>
    <row r="66" spans="2:13" x14ac:dyDescent="0.55000000000000004">
      <c r="B66" s="8"/>
      <c r="C66" s="8"/>
      <c r="D66" s="4" t="s">
        <v>529</v>
      </c>
      <c r="E66" s="5"/>
      <c r="F66" s="5">
        <v>2350</v>
      </c>
      <c r="G66" s="5"/>
      <c r="H66" s="5"/>
      <c r="I66" s="7" t="s">
        <v>836</v>
      </c>
      <c r="M66" s="11"/>
    </row>
    <row r="67" spans="2:13" x14ac:dyDescent="0.55000000000000004">
      <c r="B67" s="8"/>
      <c r="C67" s="8"/>
      <c r="D67" s="4" t="s">
        <v>837</v>
      </c>
      <c r="E67" s="5"/>
      <c r="F67" s="5"/>
      <c r="G67" s="5"/>
      <c r="H67" s="5">
        <v>4520</v>
      </c>
      <c r="I67" s="7" t="s">
        <v>835</v>
      </c>
      <c r="M67" s="11"/>
    </row>
    <row r="68" spans="2:13" x14ac:dyDescent="0.55000000000000004">
      <c r="B68" s="8"/>
      <c r="C68" s="8"/>
      <c r="D68" s="4" t="s">
        <v>838</v>
      </c>
      <c r="E68" s="5"/>
      <c r="F68" s="5"/>
      <c r="G68" s="5"/>
      <c r="H68" s="35">
        <v>7690</v>
      </c>
      <c r="I68" s="7" t="s">
        <v>846</v>
      </c>
      <c r="M68" s="11"/>
    </row>
    <row r="69" spans="2:13" x14ac:dyDescent="0.55000000000000004">
      <c r="B69" s="8"/>
      <c r="C69" s="8"/>
      <c r="D69" s="4" t="s">
        <v>839</v>
      </c>
      <c r="E69" s="5"/>
      <c r="F69" s="5"/>
      <c r="G69" s="5"/>
      <c r="H69" s="5">
        <v>340</v>
      </c>
      <c r="I69" s="7" t="s">
        <v>835</v>
      </c>
      <c r="M69" s="11"/>
    </row>
    <row r="70" spans="2:13" x14ac:dyDescent="0.55000000000000004">
      <c r="B70" s="8"/>
      <c r="C70" s="8"/>
      <c r="D70" s="4" t="s">
        <v>840</v>
      </c>
      <c r="E70" s="5"/>
      <c r="F70" s="5"/>
      <c r="G70" s="5"/>
      <c r="H70" s="5">
        <v>390</v>
      </c>
      <c r="I70" s="7" t="s">
        <v>835</v>
      </c>
      <c r="M70" s="11"/>
    </row>
    <row r="71" spans="2:13" x14ac:dyDescent="0.55000000000000004">
      <c r="B71" s="8"/>
      <c r="C71" s="8"/>
      <c r="D71" s="4" t="s">
        <v>529</v>
      </c>
      <c r="E71" s="5"/>
      <c r="F71" s="5">
        <v>1180</v>
      </c>
      <c r="G71" s="5"/>
      <c r="H71" s="6"/>
      <c r="I71" s="7" t="s">
        <v>841</v>
      </c>
      <c r="M71" s="11"/>
    </row>
    <row r="72" spans="2:13" x14ac:dyDescent="0.55000000000000004">
      <c r="B72" s="8"/>
      <c r="C72" s="8"/>
      <c r="D72" s="4" t="s">
        <v>529</v>
      </c>
      <c r="E72" s="5"/>
      <c r="F72" s="5">
        <v>3790</v>
      </c>
      <c r="G72" s="5"/>
      <c r="H72" s="6"/>
      <c r="I72" s="7" t="s">
        <v>843</v>
      </c>
      <c r="M72" s="11"/>
    </row>
    <row r="73" spans="2:13" x14ac:dyDescent="0.55000000000000004">
      <c r="B73" s="8"/>
      <c r="C73" s="8"/>
      <c r="D73" s="4" t="s">
        <v>529</v>
      </c>
      <c r="E73" s="5"/>
      <c r="F73" s="5">
        <v>3160</v>
      </c>
      <c r="G73" s="5"/>
      <c r="H73" s="6"/>
      <c r="I73" s="7" t="s">
        <v>842</v>
      </c>
      <c r="M73" s="11"/>
    </row>
    <row r="74" spans="2:13" x14ac:dyDescent="0.55000000000000004">
      <c r="B74" s="8"/>
      <c r="C74" s="8"/>
      <c r="D74" s="4" t="s">
        <v>844</v>
      </c>
      <c r="E74" s="5"/>
      <c r="F74" s="5"/>
      <c r="G74" s="5"/>
      <c r="H74" s="35">
        <v>390</v>
      </c>
      <c r="I74" s="7" t="s">
        <v>835</v>
      </c>
    </row>
    <row r="75" spans="2:13" x14ac:dyDescent="0.55000000000000004">
      <c r="B75" s="8"/>
      <c r="C75" s="8"/>
      <c r="D75" s="4" t="s">
        <v>845</v>
      </c>
      <c r="E75" s="5"/>
      <c r="F75" s="5"/>
      <c r="G75" s="5"/>
      <c r="H75" s="35">
        <v>13920</v>
      </c>
      <c r="I75" s="7" t="s">
        <v>835</v>
      </c>
    </row>
    <row r="76" spans="2:13" x14ac:dyDescent="0.55000000000000004">
      <c r="B76" s="8"/>
      <c r="C76" s="8" t="s">
        <v>862</v>
      </c>
      <c r="D76" s="4" t="s">
        <v>19</v>
      </c>
      <c r="E76" s="5"/>
      <c r="F76" s="5"/>
      <c r="G76" s="5"/>
      <c r="H76" s="35">
        <v>7138</v>
      </c>
      <c r="I76" s="7" t="s">
        <v>696</v>
      </c>
    </row>
    <row r="77" spans="2:13" x14ac:dyDescent="0.55000000000000004">
      <c r="B77" s="8"/>
      <c r="C77" s="8"/>
      <c r="D77" s="4" t="s">
        <v>762</v>
      </c>
      <c r="E77" s="5"/>
      <c r="F77" s="5"/>
      <c r="G77" s="5"/>
      <c r="H77" s="35">
        <v>105138</v>
      </c>
      <c r="I77" s="7" t="s">
        <v>865</v>
      </c>
    </row>
    <row r="78" spans="2:13" x14ac:dyDescent="0.55000000000000004">
      <c r="B78" s="8"/>
      <c r="C78" s="8"/>
      <c r="D78" s="4" t="s">
        <v>863</v>
      </c>
      <c r="E78" s="5"/>
      <c r="F78" s="5"/>
      <c r="G78" s="5"/>
      <c r="H78" s="35">
        <v>20520</v>
      </c>
      <c r="I78" s="7" t="s">
        <v>865</v>
      </c>
    </row>
    <row r="79" spans="2:13" x14ac:dyDescent="0.55000000000000004">
      <c r="B79" s="8"/>
      <c r="C79" s="8"/>
      <c r="D79" s="4" t="s">
        <v>863</v>
      </c>
      <c r="E79" s="5"/>
      <c r="F79" s="5"/>
      <c r="G79" s="5"/>
      <c r="H79" s="35">
        <v>23544</v>
      </c>
      <c r="I79" s="7" t="s">
        <v>865</v>
      </c>
    </row>
    <row r="80" spans="2:13" x14ac:dyDescent="0.55000000000000004">
      <c r="B80" s="8"/>
      <c r="C80" s="8"/>
      <c r="D80" s="4" t="s">
        <v>863</v>
      </c>
      <c r="E80" s="5"/>
      <c r="F80" s="5"/>
      <c r="G80" s="5"/>
      <c r="H80" s="35">
        <v>16200</v>
      </c>
      <c r="I80" s="7" t="s">
        <v>865</v>
      </c>
    </row>
    <row r="81" spans="2:13" x14ac:dyDescent="0.55000000000000004">
      <c r="B81" s="8"/>
      <c r="C81" s="8" t="s">
        <v>864</v>
      </c>
      <c r="D81" s="4" t="s">
        <v>762</v>
      </c>
      <c r="E81" s="5"/>
      <c r="F81" s="5"/>
      <c r="G81" s="5"/>
      <c r="H81" s="35">
        <v>124200</v>
      </c>
      <c r="I81" s="7" t="s">
        <v>703</v>
      </c>
    </row>
    <row r="82" spans="2:13" x14ac:dyDescent="0.55000000000000004">
      <c r="B82" s="8"/>
      <c r="C82" s="8"/>
      <c r="D82" s="4" t="s">
        <v>866</v>
      </c>
      <c r="E82" s="5"/>
      <c r="F82" s="5"/>
      <c r="G82" s="5"/>
      <c r="H82" s="35">
        <v>54000</v>
      </c>
      <c r="I82" s="7" t="s">
        <v>867</v>
      </c>
    </row>
    <row r="83" spans="2:13" x14ac:dyDescent="0.55000000000000004">
      <c r="B83" s="8"/>
      <c r="C83" s="8"/>
      <c r="D83" s="4" t="s">
        <v>851</v>
      </c>
      <c r="E83" s="5"/>
      <c r="F83" s="5">
        <v>3100</v>
      </c>
      <c r="G83" s="5"/>
      <c r="H83" s="35"/>
      <c r="I83" s="7" t="s">
        <v>868</v>
      </c>
    </row>
    <row r="84" spans="2:13" x14ac:dyDescent="0.55000000000000004">
      <c r="B84" s="8"/>
      <c r="C84" s="8"/>
      <c r="D84" s="4"/>
      <c r="E84" s="5"/>
      <c r="F84" s="5"/>
      <c r="G84" s="5"/>
      <c r="H84" s="35"/>
      <c r="I84" s="7"/>
    </row>
    <row r="85" spans="2:13" x14ac:dyDescent="0.55000000000000004">
      <c r="B85" s="4"/>
      <c r="C85" s="4"/>
      <c r="D85" s="4" t="s">
        <v>20</v>
      </c>
      <c r="E85" s="5">
        <f>SUM(E3:E75)</f>
        <v>333940.53999999998</v>
      </c>
      <c r="F85" s="5"/>
      <c r="G85" s="5"/>
      <c r="H85" s="35"/>
      <c r="I85" s="7"/>
    </row>
    <row r="86" spans="2:13" x14ac:dyDescent="0.55000000000000004">
      <c r="D86" s="4" t="s">
        <v>21</v>
      </c>
      <c r="F86" s="1">
        <f>SUM(F5:F85)</f>
        <v>247679</v>
      </c>
      <c r="H86" s="1">
        <f>SUM(H5:H85)</f>
        <v>1479700</v>
      </c>
    </row>
    <row r="87" spans="2:13" x14ac:dyDescent="0.55000000000000004">
      <c r="D87" s="4" t="s">
        <v>22</v>
      </c>
      <c r="F87" s="1">
        <f>E85-F86</f>
        <v>86261.539999999979</v>
      </c>
    </row>
    <row r="88" spans="2:13" x14ac:dyDescent="0.55000000000000004">
      <c r="D88" s="16" t="s">
        <v>24</v>
      </c>
      <c r="F88" s="1">
        <f>F86+H86</f>
        <v>1727379</v>
      </c>
    </row>
    <row r="90" spans="2:13" s="1" customFormat="1" x14ac:dyDescent="0.55000000000000004">
      <c r="B90"/>
      <c r="C90"/>
      <c r="D90"/>
      <c r="E90" s="13"/>
      <c r="F90" s="13"/>
      <c r="H90" s="13"/>
      <c r="I90" s="14"/>
      <c r="J90"/>
      <c r="K90"/>
      <c r="L90"/>
      <c r="M90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14"/>
  <sheetViews>
    <sheetView topLeftCell="A162" workbookViewId="0">
      <selection activeCell="E167" activeCellId="1" sqref="E165 E16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IF(G196=AA$66,H196,0)</f>
        <v>0</v>
      </c>
      <c r="AB122">
        <f>IF(G196=AB$66,H196,0)</f>
        <v>0</v>
      </c>
      <c r="AC122">
        <f>IF(G196=AC$66,H196,0)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IF(G197=AA$66,H197,0)</f>
        <v>0</v>
      </c>
      <c r="AB123">
        <f>IF(G197=AB$66,H197,0)</f>
        <v>0</v>
      </c>
      <c r="AC123">
        <f>IF(G197=AC$66,H197,0)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IF(G198=AA$66,H198,0)</f>
        <v>0</v>
      </c>
      <c r="AB124">
        <f>IF(G198=AB$66,H198,0)</f>
        <v>0</v>
      </c>
      <c r="AC124">
        <f>IF(G198=AC$66,H198,0)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/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/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32"/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N165" s="43">
        <v>20</v>
      </c>
      <c r="O165" s="43">
        <v>390</v>
      </c>
      <c r="P165" s="43">
        <f>O165*0.08</f>
        <v>31.2</v>
      </c>
      <c r="Q165" s="43">
        <v>0</v>
      </c>
      <c r="R165" s="43">
        <v>0</v>
      </c>
      <c r="S165" s="43">
        <f t="shared" ref="S165:S167" si="42">SUM(O165:R165)</f>
        <v>421.2</v>
      </c>
      <c r="T165" s="51">
        <f t="shared" ref="T165" si="43">Y165</f>
        <v>405.59999999999997</v>
      </c>
      <c r="U165" s="43">
        <f t="shared" ref="U165:U167" si="44">T165-S165</f>
        <v>-15.600000000000023</v>
      </c>
      <c r="V165" s="54">
        <f t="shared" ref="V165" si="45">U165*N165</f>
        <v>-312.00000000000045</v>
      </c>
      <c r="W165" s="52">
        <v>3.9</v>
      </c>
      <c r="X165" s="43">
        <v>104</v>
      </c>
      <c r="Y165" s="53">
        <f t="shared" ref="Y165" si="46">W165*X165</f>
        <v>405.59999999999997</v>
      </c>
      <c r="Z165" s="1">
        <f t="shared" ref="Z165" si="47">O165*N165</f>
        <v>7800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  <c r="L171" t="s">
        <v>897</v>
      </c>
      <c r="M171" s="42" t="s">
        <v>879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  <c r="L172" t="s">
        <v>898</v>
      </c>
      <c r="M172" s="42" t="s">
        <v>880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10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</row>
    <row r="178" spans="2:10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270000</v>
      </c>
      <c r="I178" s="5"/>
      <c r="J178" s="18"/>
    </row>
    <row r="179" spans="2:10" x14ac:dyDescent="0.55000000000000004">
      <c r="B179" s="8"/>
      <c r="C179" s="8" t="s">
        <v>806</v>
      </c>
      <c r="D179" s="4" t="s">
        <v>811</v>
      </c>
      <c r="E179" s="5">
        <v>4600000</v>
      </c>
      <c r="F179" s="5"/>
      <c r="G179" s="5"/>
      <c r="H179" s="5"/>
      <c r="I179" s="5"/>
      <c r="J179" s="18"/>
    </row>
    <row r="180" spans="2:10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</row>
    <row r="181" spans="2:10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</row>
    <row r="182" spans="2:10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</row>
    <row r="183" spans="2:10" x14ac:dyDescent="0.55000000000000004">
      <c r="B183" s="8"/>
      <c r="C183" s="8"/>
      <c r="D183" s="4" t="s">
        <v>881</v>
      </c>
      <c r="E183" s="5"/>
      <c r="F183" s="5"/>
      <c r="G183" s="5"/>
      <c r="H183" s="5">
        <v>900000</v>
      </c>
      <c r="I183" s="5"/>
      <c r="J183" s="18" t="s">
        <v>888</v>
      </c>
    </row>
    <row r="184" spans="2:10" x14ac:dyDescent="0.55000000000000004">
      <c r="B184" s="8"/>
      <c r="C184" s="8"/>
      <c r="D184" s="4" t="s">
        <v>882</v>
      </c>
      <c r="E184" s="5"/>
      <c r="F184" s="5"/>
      <c r="G184" s="5"/>
      <c r="H184" s="5">
        <v>1000000</v>
      </c>
      <c r="I184" s="5"/>
      <c r="J184" s="18" t="s">
        <v>888</v>
      </c>
    </row>
    <row r="185" spans="2:10" x14ac:dyDescent="0.55000000000000004">
      <c r="B185" s="8"/>
      <c r="C185" s="8"/>
      <c r="D185" s="4" t="s">
        <v>674</v>
      </c>
      <c r="E185" s="5"/>
      <c r="F185" s="5"/>
      <c r="G185" s="5"/>
      <c r="H185" s="5">
        <v>120000</v>
      </c>
      <c r="I185" s="5"/>
      <c r="J185" s="18"/>
    </row>
    <row r="186" spans="2:10" x14ac:dyDescent="0.55000000000000004">
      <c r="B186" s="8"/>
      <c r="C186" s="8" t="s">
        <v>889</v>
      </c>
      <c r="D186" s="4" t="s">
        <v>883</v>
      </c>
      <c r="E186" s="5">
        <v>1670000</v>
      </c>
      <c r="F186" s="5"/>
      <c r="G186" s="5"/>
      <c r="H186" s="5"/>
      <c r="I186" s="5"/>
      <c r="J186" s="18"/>
    </row>
    <row r="187" spans="2:10" x14ac:dyDescent="0.55000000000000004">
      <c r="B187" s="8"/>
      <c r="C187" s="8" t="s">
        <v>890</v>
      </c>
      <c r="D187" s="4" t="s">
        <v>884</v>
      </c>
      <c r="E187" s="5">
        <v>1900000</v>
      </c>
      <c r="F187" s="5"/>
      <c r="G187" s="5"/>
      <c r="H187" s="5"/>
      <c r="I187" s="5"/>
      <c r="J187" s="18"/>
    </row>
    <row r="188" spans="2:10" x14ac:dyDescent="0.55000000000000004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</row>
    <row r="189" spans="2:10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</row>
    <row r="190" spans="2:10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</row>
    <row r="191" spans="2:10" x14ac:dyDescent="0.55000000000000004">
      <c r="B191" s="8"/>
      <c r="C191" s="8"/>
      <c r="D191" s="4" t="s">
        <v>885</v>
      </c>
      <c r="E191" s="5"/>
      <c r="F191" s="5"/>
      <c r="G191" s="5"/>
      <c r="H191" s="5">
        <v>200000</v>
      </c>
      <c r="I191" s="5"/>
      <c r="J191" s="18" t="s">
        <v>888</v>
      </c>
    </row>
    <row r="192" spans="2:10" x14ac:dyDescent="0.55000000000000004">
      <c r="B192" s="8"/>
      <c r="C192" s="8"/>
      <c r="D192" s="4" t="s">
        <v>885</v>
      </c>
      <c r="E192" s="5"/>
      <c r="F192" s="5"/>
      <c r="G192" s="5"/>
      <c r="H192" s="5">
        <v>300000</v>
      </c>
      <c r="I192" s="5"/>
      <c r="J192" s="18" t="s">
        <v>888</v>
      </c>
    </row>
    <row r="193" spans="2:29" x14ac:dyDescent="0.55000000000000004">
      <c r="B193" s="8"/>
      <c r="C193" s="8"/>
      <c r="D193" s="4" t="s">
        <v>886</v>
      </c>
      <c r="E193" s="5"/>
      <c r="F193" s="5"/>
      <c r="G193" s="5"/>
      <c r="H193" s="5">
        <v>170000</v>
      </c>
      <c r="I193" s="5"/>
      <c r="J193" s="18" t="s">
        <v>888</v>
      </c>
    </row>
    <row r="194" spans="2:29" x14ac:dyDescent="0.55000000000000004">
      <c r="B194" s="8"/>
      <c r="C194" s="8"/>
      <c r="D194" s="4" t="s">
        <v>887</v>
      </c>
      <c r="E194" s="5"/>
      <c r="F194" s="5"/>
      <c r="G194" s="5"/>
      <c r="H194" s="5"/>
      <c r="I194" s="5"/>
      <c r="J194" s="18"/>
    </row>
    <row r="195" spans="2:29" x14ac:dyDescent="0.55000000000000004">
      <c r="B195" s="8"/>
      <c r="C195" s="8"/>
      <c r="D195" s="4"/>
      <c r="E195" s="5"/>
      <c r="F195" s="5"/>
      <c r="G195" s="5"/>
      <c r="H195" s="5"/>
      <c r="I195" s="5"/>
      <c r="J195" s="18"/>
    </row>
    <row r="196" spans="2:29" x14ac:dyDescent="0.55000000000000004">
      <c r="B196" s="8"/>
      <c r="C196" s="8"/>
      <c r="D196" s="4"/>
      <c r="E196" s="5"/>
      <c r="F196" s="5"/>
      <c r="G196" s="5"/>
      <c r="H196" s="5"/>
      <c r="I196" s="5"/>
      <c r="J196" s="7"/>
      <c r="AA196">
        <f>IF(G199=AA$66,H199,0)</f>
        <v>0</v>
      </c>
      <c r="AB196">
        <f>IF(G199=AB$66,H199,0)</f>
        <v>0</v>
      </c>
      <c r="AC196">
        <f>IF(G199=AC$66,H199,0)</f>
        <v>0</v>
      </c>
    </row>
    <row r="197" spans="2:29" x14ac:dyDescent="0.55000000000000004">
      <c r="B197" s="4"/>
      <c r="C197" s="4"/>
      <c r="D197" s="4" t="s">
        <v>20</v>
      </c>
      <c r="E197" s="5">
        <f>SUM(E67:E196)</f>
        <v>133052488</v>
      </c>
      <c r="F197" s="5"/>
      <c r="G197" s="5"/>
      <c r="H197" s="5">
        <f>SUM(H67:H196)</f>
        <v>124191932</v>
      </c>
      <c r="I197" s="5"/>
      <c r="J197" s="20">
        <f>SUM(J67:J196)</f>
        <v>7403131.0370370364</v>
      </c>
      <c r="M197" s="3"/>
      <c r="AA197">
        <f>IF(G200=AA$66,H200,0)</f>
        <v>0</v>
      </c>
      <c r="AB197">
        <f>IF(G200=AB$66,H200,0)</f>
        <v>0</v>
      </c>
      <c r="AC197">
        <f>IF(G200=AC$66,H200,0)</f>
        <v>0</v>
      </c>
    </row>
    <row r="198" spans="2:29" x14ac:dyDescent="0.55000000000000004">
      <c r="D198" s="4" t="s">
        <v>21</v>
      </c>
      <c r="F198" s="1">
        <f>SUM(F67:F197)</f>
        <v>0</v>
      </c>
      <c r="AA198" s="1">
        <f>SUM(AA67:AA197)</f>
        <v>4313768.5308641978</v>
      </c>
      <c r="AB198" s="1">
        <f>SUM(AB67:AB197)</f>
        <v>2876223.2</v>
      </c>
      <c r="AC198" s="1">
        <f>SUM(AC67:AC197)</f>
        <v>12186931.6</v>
      </c>
    </row>
    <row r="199" spans="2:29" x14ac:dyDescent="0.55000000000000004">
      <c r="D199" s="4" t="s">
        <v>92</v>
      </c>
      <c r="F199" s="33">
        <f>E197-H197</f>
        <v>8860556</v>
      </c>
      <c r="J199" s="55"/>
    </row>
    <row r="200" spans="2:29" x14ac:dyDescent="0.55000000000000004">
      <c r="E200" s="5">
        <f>SUM(E67:E88)</f>
        <v>10541900</v>
      </c>
      <c r="H200" s="5">
        <f>SUM(H67:H88)</f>
        <v>10026544</v>
      </c>
      <c r="L200" t="s">
        <v>429</v>
      </c>
      <c r="M200" s="3">
        <f>E200-H200</f>
        <v>515356</v>
      </c>
    </row>
    <row r="201" spans="2:29" x14ac:dyDescent="0.55000000000000004">
      <c r="E201" s="5">
        <f>SUM(E89:E123)</f>
        <v>9218640</v>
      </c>
      <c r="H201" s="5">
        <f>SUM(H89:H123)</f>
        <v>7021091</v>
      </c>
      <c r="L201" t="s">
        <v>430</v>
      </c>
      <c r="M201" s="3">
        <f>E201-H201</f>
        <v>2197549</v>
      </c>
    </row>
    <row r="202" spans="2:29" x14ac:dyDescent="0.55000000000000004">
      <c r="E202" s="1">
        <f>SUM(E125:E196)</f>
        <v>113291948</v>
      </c>
      <c r="H202" s="1">
        <f>SUM(H125:H196)</f>
        <v>107144297</v>
      </c>
      <c r="L202" t="s">
        <v>494</v>
      </c>
      <c r="M202" s="3">
        <f>E202-H202</f>
        <v>6147651</v>
      </c>
    </row>
    <row r="203" spans="2:29" x14ac:dyDescent="0.55000000000000004">
      <c r="M203" s="3"/>
    </row>
    <row r="204" spans="2:29" s="1" customFormat="1" x14ac:dyDescent="0.55000000000000004">
      <c r="B204"/>
      <c r="C204"/>
      <c r="D204" t="s">
        <v>143</v>
      </c>
      <c r="E204" s="1">
        <v>400000</v>
      </c>
      <c r="F204" s="1">
        <f>E204*G204</f>
        <v>2000000</v>
      </c>
      <c r="G204" s="1">
        <v>5</v>
      </c>
      <c r="J204" s="14"/>
      <c r="K204"/>
      <c r="L204"/>
      <c r="M204"/>
      <c r="N204"/>
    </row>
    <row r="205" spans="2:29" s="1" customFormat="1" x14ac:dyDescent="0.55000000000000004">
      <c r="B205"/>
      <c r="C205"/>
      <c r="D205" t="s">
        <v>143</v>
      </c>
      <c r="E205" s="1">
        <v>500000</v>
      </c>
      <c r="F205" s="1">
        <f>E205*G205</f>
        <v>1000000</v>
      </c>
      <c r="G205" s="1">
        <v>2</v>
      </c>
      <c r="J205" s="14"/>
      <c r="K205"/>
      <c r="L205"/>
      <c r="M205"/>
      <c r="N205"/>
    </row>
    <row r="206" spans="2:29" s="1" customFormat="1" x14ac:dyDescent="0.55000000000000004">
      <c r="B206"/>
      <c r="C206"/>
      <c r="D206" t="s">
        <v>169</v>
      </c>
      <c r="E206" s="1">
        <v>4000000</v>
      </c>
      <c r="F206" s="1">
        <f>E206*G206</f>
        <v>0</v>
      </c>
      <c r="G206" s="1">
        <v>0</v>
      </c>
      <c r="J206" s="14"/>
      <c r="K206"/>
      <c r="L206"/>
      <c r="M206"/>
      <c r="N206"/>
    </row>
    <row r="207" spans="2:29" x14ac:dyDescent="0.55000000000000004">
      <c r="D207" t="s">
        <v>144</v>
      </c>
      <c r="E207" s="1">
        <v>170000</v>
      </c>
      <c r="G207" s="1">
        <v>5</v>
      </c>
    </row>
    <row r="208" spans="2:29" x14ac:dyDescent="0.55000000000000004">
      <c r="D208" t="s">
        <v>148</v>
      </c>
      <c r="E208" s="1">
        <v>114380</v>
      </c>
      <c r="F208" s="1">
        <f>E208*G208</f>
        <v>0</v>
      </c>
      <c r="G208" s="1">
        <v>0</v>
      </c>
      <c r="H208" s="1">
        <v>114380</v>
      </c>
    </row>
    <row r="209" spans="4:10" x14ac:dyDescent="0.55000000000000004">
      <c r="D209" t="s">
        <v>340</v>
      </c>
      <c r="E209" s="1">
        <v>254000</v>
      </c>
      <c r="F209" s="1">
        <f>E209*G209</f>
        <v>254000</v>
      </c>
      <c r="G209" s="1">
        <v>1</v>
      </c>
    </row>
    <row r="210" spans="4:10" x14ac:dyDescent="0.55000000000000004">
      <c r="D210" s="1" t="s">
        <v>149</v>
      </c>
      <c r="F210" s="33">
        <f>SUM(F199:F209)</f>
        <v>12114556</v>
      </c>
      <c r="J210" s="56">
        <f>F210+J197</f>
        <v>19517687.037037037</v>
      </c>
    </row>
    <row r="212" spans="4:10" x14ac:dyDescent="0.55000000000000004">
      <c r="D212" t="s">
        <v>742</v>
      </c>
      <c r="E212" s="1">
        <v>450000</v>
      </c>
      <c r="F212" s="1">
        <f t="shared" ref="F212:F214" si="55">E212*G212</f>
        <v>5400000</v>
      </c>
      <c r="G212" s="1">
        <v>12</v>
      </c>
    </row>
    <row r="213" spans="4:10" x14ac:dyDescent="0.55000000000000004">
      <c r="D213" t="s">
        <v>743</v>
      </c>
      <c r="E213" s="1">
        <v>2000000</v>
      </c>
      <c r="F213" s="1">
        <f t="shared" si="55"/>
        <v>4000000</v>
      </c>
      <c r="G213" s="1">
        <v>2</v>
      </c>
    </row>
    <row r="214" spans="4:10" x14ac:dyDescent="0.55000000000000004">
      <c r="D214" t="s">
        <v>744</v>
      </c>
      <c r="E214" s="1">
        <v>100000</v>
      </c>
      <c r="F214" s="1">
        <f t="shared" si="55"/>
        <v>600000</v>
      </c>
      <c r="G21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14" workbookViewId="0">
      <selection activeCell="H23" sqref="H23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4" t="s">
        <v>592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4" t="s">
        <v>592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4" t="s">
        <v>592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592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592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592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 t="s">
        <v>902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870</v>
      </c>
      <c r="E20" s="8" t="s">
        <v>902</v>
      </c>
      <c r="F20" s="41">
        <f>輸出のみ!H154</f>
        <v>300000</v>
      </c>
      <c r="G20" s="4" t="s">
        <v>591</v>
      </c>
      <c r="H20" s="41" t="s">
        <v>901</v>
      </c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 t="s">
        <v>902</v>
      </c>
      <c r="F21" s="41">
        <f>輸出のみ!H156</f>
        <v>2110000</v>
      </c>
      <c r="G21" s="4" t="s">
        <v>591</v>
      </c>
      <c r="H21" s="41" t="s">
        <v>901</v>
      </c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 t="s">
        <v>903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904</v>
      </c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 t="s">
        <v>904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 t="s">
        <v>900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895</v>
      </c>
      <c r="D25" s="4" t="s">
        <v>899</v>
      </c>
      <c r="E25" s="8"/>
      <c r="F25" s="41">
        <v>972000</v>
      </c>
      <c r="G25" s="4" t="s">
        <v>900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896</v>
      </c>
      <c r="D26" s="4" t="s">
        <v>652</v>
      </c>
      <c r="E26" s="4"/>
      <c r="F26" s="41">
        <v>1188000</v>
      </c>
      <c r="G26" s="4" t="s">
        <v>900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877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2019-07-08T10:23:55Z</dcterms:modified>
</cp:coreProperties>
</file>