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BAFCE499-E317-49B3-A510-A02ED58C313E}" xr6:coauthVersionLast="43" xr6:coauthVersionMax="43" xr10:uidLastSave="{00000000-0000-0000-0000-000000000000}"/>
  <bookViews>
    <workbookView xWindow="1310" yWindow="260" windowWidth="16990" windowHeight="106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7" i="10" l="1"/>
  <c r="S177" i="10" s="1"/>
  <c r="U177" i="10" s="1"/>
  <c r="P176" i="10"/>
  <c r="S176" i="10" s="1"/>
  <c r="U176" i="10" s="1"/>
  <c r="P178" i="10"/>
  <c r="S178" i="10" s="1"/>
  <c r="U178" i="10" s="1"/>
  <c r="P175" i="10"/>
  <c r="S175" i="10" s="1"/>
  <c r="U175" i="10" s="1"/>
  <c r="F38" i="5" l="1"/>
  <c r="F31" i="4"/>
  <c r="P173" i="10" l="1"/>
  <c r="S173" i="10" s="1"/>
  <c r="U173" i="10" s="1"/>
  <c r="P8" i="1" l="1"/>
  <c r="K8" i="1"/>
  <c r="I8" i="1"/>
  <c r="C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6" i="9"/>
  <c r="H86" i="9"/>
  <c r="P159" i="10"/>
  <c r="S159" i="10" s="1"/>
  <c r="P160" i="10"/>
  <c r="AA160" i="10"/>
  <c r="J197" i="10"/>
  <c r="J177" i="10"/>
  <c r="Z160" i="10"/>
  <c r="Y160" i="10"/>
  <c r="T160" i="10" s="1"/>
  <c r="S160" i="10"/>
  <c r="Z159" i="10"/>
  <c r="Y159" i="10"/>
  <c r="T159" i="10" s="1"/>
  <c r="F88" i="9" l="1"/>
  <c r="U159" i="10"/>
  <c r="V159" i="10" s="1"/>
  <c r="U160" i="10"/>
  <c r="V160" i="10" s="1"/>
  <c r="F205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14" i="10" l="1"/>
  <c r="F213" i="10"/>
  <c r="F212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02" i="10" l="1"/>
  <c r="E202" i="10"/>
  <c r="H201" i="10"/>
  <c r="E201" i="10"/>
  <c r="P128" i="10"/>
  <c r="S128" i="10" s="1"/>
  <c r="U128" i="10" s="1"/>
  <c r="M202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00" i="10"/>
  <c r="E200" i="10"/>
  <c r="F198" i="10"/>
  <c r="H197" i="10"/>
  <c r="E197" i="10"/>
  <c r="F209" i="10"/>
  <c r="AC197" i="10"/>
  <c r="AC196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97" i="10"/>
  <c r="AB196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97" i="10"/>
  <c r="AA196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99" i="10" l="1"/>
  <c r="AC198" i="10"/>
  <c r="AA198" i="10"/>
  <c r="AB198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01" i="10" l="1"/>
  <c r="E65" i="10" l="1"/>
  <c r="O82" i="10" l="1"/>
  <c r="M200" i="10" l="1"/>
  <c r="F206" i="10"/>
  <c r="F208" i="10" l="1"/>
  <c r="F204" i="10" l="1"/>
  <c r="F210" i="10" s="1"/>
  <c r="J210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5" i="9" s="1"/>
  <c r="F87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<sst xmlns="http://schemas.openxmlformats.org/spreadsheetml/2006/main" count="1551" uniqueCount="915">
  <si>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</si>
  <si>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</si>
  <si>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</si>
  <si>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</si>
  <si>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</si>
  <si>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</si>
  <si>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</si>
  <si>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</si>
  <si>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</si>
  <si>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</si>
  <si>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</si>
  <si>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</si>
  <si>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</si>
  <si>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</si>
  <si>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</si>
  <si>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</si>
  <si>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</si>
  <si>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</si>
  <si>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</si>
  <si>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</si>
  <si>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</si>
  <si>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</si>
  <si>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</si>
  <si>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</si>
  <si>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</si>
  <si>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</si>
  <si>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</si>
  <si>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</si>
  <si>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</si>
  <si>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</si>
  <si>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</si>
  <si>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</si>
  <si>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</si>
  <si>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</si>
  <si>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</si>
  <si>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</si>
  <si>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</si>
  <si>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</si>
  <si>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</si>
  <si>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</si>
  <si>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</si>
  <si>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</si>
  <si>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</si>
  <si>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</si>
  <si>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</si>
  <si>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</si>
  <si>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</si>
  <si>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</si>
  <si>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</si>
  <si>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</si>
  <si>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</si>
  <si>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</si>
  <si>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</si>
  <si>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</si>
  <si>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</si>
  <si>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</si>
  <si>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</si>
  <si>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</si>
  <si>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</si>
  <si>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</si>
  <si>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</si>
  <si>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</si>
  <si>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</si>
  <si>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</si>
  <si>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</si>
  <si>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</si>
  <si>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</si>
  <si>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</si>
  <si>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</si>
  <si>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</si>
  <si>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</si>
  <si>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</si>
  <si>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</si>
  <si>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</si>
  <si>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</si>
  <si>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</si>
  <si>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</si>
  <si>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</si>
  <si>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</si>
  <si>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</si>
  <si>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</si>
  <si>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</si>
  <si>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</si>
  <si>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</si>
  <si>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</si>
  <si>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</si>
  <si>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</si>
  <si>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</si>
  <si>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</si>
  <si>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</si>
  <si>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</si>
  <si>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</si>
  <si>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</si>
  <si>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</si>
  <si>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</si>
  <si>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</si>
  <si>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</si>
  <si>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</si>
  <si>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</si>
  <si>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</si>
  <si>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</si>
  <si>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</si>
  <si>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</si>
  <si>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</si>
  <si>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</si>
  <si>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</si>
  <si>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</si>
  <si>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</si>
  <si>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</si>
  <si>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</si>
  <si>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</si>
  <si>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</si>
  <si>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</si>
  <si>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</si>
  <si>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</si>
  <si>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</si>
  <si>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</si>
  <si>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</si>
  <si>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</si>
  <si>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</si>
  <si>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</si>
  <si>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</si>
  <si>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</si>
  <si>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</si>
  <si>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</si>
  <si>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</si>
  <si>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</si>
  <si>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</si>
  <si>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</si>
  <si>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</si>
  <si>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</si>
  <si>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</si>
  <si>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</si>
  <si>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</si>
  <si>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</si>
  <si>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</si>
  <si>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</si>
  <si>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</si>
  <si>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</si>
  <si>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</si>
  <si>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</si>
  <si>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</si>
  <si>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</si>
  <si>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</si>
  <si>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</si>
  <si>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</si>
  <si>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</si>
  <si>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</si>
  <si>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</si>
  <si>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</si>
  <si>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</si>
  <si>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</si>
  <si>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</si>
  <si>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</si>
  <si>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</si>
  <si>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</si>
  <si>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</si>
  <si>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</si>
  <si>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</si>
  <si>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</si>
  <si>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</si>
  <si>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</si>
  <si>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</si>
  <si>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</si>
  <si>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</si>
  <si>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</si>
  <si>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</si>
  <si>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</si>
  <si>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</si>
  <si>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</si>
  <si>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</si>
  <si>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</si>
  <si>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</si>
  <si>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</si>
  <si>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</si>
  <si>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</si>
  <si>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</si>
  <si>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</si>
  <si>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</si>
  <si>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</si>
  <si>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</si>
  <si>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</si>
  <si>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</si>
  <si>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</si>
  <si>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</si>
  <si>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</si>
  <si>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</si>
  <si>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</si>
  <si>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</si>
  <si>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</si>
  <si>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</si>
  <si>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</si>
  <si>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</si>
  <si>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</si>
  <si>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</si>
  <si>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</si>
  <si>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</si>
  <si>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</si>
  <si>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</si>
  <si>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</si>
  <si>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</si>
  <si>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</si>
  <si>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</si>
  <si>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</si>
  <si>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</si>
  <si>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</si>
  <si>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</si>
  <si>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</si>
  <si>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</si>
  <si>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</si>
  <si>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</si>
  <si>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</si>
  <si>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</si>
  <si>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</si>
  <si>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</si>
  <si>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</si>
  <si>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</si>
  <si>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</si>
  <si>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</si>
  <si>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</si>
  <si>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</si>
  <si>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</si>
  <si>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</si>
  <si>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</si>
  <si>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</si>
  <si>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</si>
  <si>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</si>
  <si>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</si>
  <si>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</si>
  <si>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</si>
  <si>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</si>
  <si>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</si>
  <si>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</si>
  <si>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</si>
  <si>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</si>
  <si>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</si>
  <si>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</si>
  <si>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</si>
  <si>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</si>
  <si>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</si>
  <si>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</si>
  <si>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</si>
  <si>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</si>
  <si>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</si>
  <si>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</si>
  <si>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</si>
  <si>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</si>
  <si>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</si>
  <si>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</si>
  <si>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</si>
  <si>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</si>
  <si>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</si>
  <si>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</si>
  <si>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</si>
  <si>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</si>
  <si>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</si>
  <si>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</si>
  <si>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</si>
  <si>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</si>
  <si>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</si>
  <si>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</si>
  <si>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</si>
  <si>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</si>
  <si>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</si>
  <si>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</si>
  <si>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</si>
  <si>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</si>
  <si>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</si>
  <si>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</si>
  <si>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</si>
  <si>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</si>
  <si>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</si>
  <si>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</si>
  <si>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</si>
  <si>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</si>
  <si>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</si>
  <si>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</si>
  <si>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</si>
  <si>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</si>
  <si>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</si>
  <si>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</si>
  <si>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</si>
  <si>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</si>
  <si>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</si>
  <si>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</si>
  <si>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</si>
  <si>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</si>
  <si>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</si>
  <si>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</si>
  <si>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</si>
  <si>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</si>
  <si>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</si>
  <si>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</si>
  <si>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</si>
  <si>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</si>
  <si>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</si>
  <si>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</si>
  <si>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</si>
  <si>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</si>
  <si>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</si>
  <si>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</si>
  <si>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</si>
  <si>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</si>
  <si>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</si>
  <si>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</si>
  <si>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</si>
  <si>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</si>
  <si>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</si>
  <si>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</si>
  <si>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</si>
  <si>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</si>
  <si>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</si>
  <si>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</si>
  <si>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</si>
  <si>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</si>
  <si>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</si>
  <si>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</si>
  <si>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</si>
  <si>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</si>
  <si>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</si>
  <si>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</si>
  <si>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</si>
  <si>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</si>
  <si>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</si>
  <si>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</si>
  <si>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</si>
  <si>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</si>
  <si>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</si>
  <si>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</si>
  <si>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</si>
  <si>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</si>
  <si>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</si>
  <si>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</si>
  <si>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</si>
  <si>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</si>
  <si>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</si>
  <si>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</si>
  <si>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</si>
  <si>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</si>
  <si>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</si>
  <si>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</si>
  <si>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</si>
  <si>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</si>
  <si>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</si>
  <si>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</si>
  <si>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</si>
  <si>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</si>
  <si>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</si>
  <si>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</si>
  <si>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</si>
  <si>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</si>
  <si>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</si>
  <si>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</si>
  <si>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</si>
  <si>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</si>
  <si>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</si>
  <si>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</si>
  <si>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</si>
  <si>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</si>
  <si>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</si>
  <si>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</si>
  <si>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</si>
  <si>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</si>
  <si>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</si>
  <si>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</si>
  <si>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</si>
  <si>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</si>
  <si>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</si>
  <si>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</si>
  <si>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</si>
  <si>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</si>
  <si>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</si>
  <si>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</si>
  <si>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</si>
  <si>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</si>
  <si>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</si>
  <si>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</si>
  <si>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</si>
  <si>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</si>
  <si>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</si>
  <si>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</si>
  <si>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</si>
  <si>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</si>
  <si>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</si>
  <si>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</si>
  <si>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</si>
  <si>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</si>
  <si>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</si>
  <si>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</si>
  <si>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</si>
  <si>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</si>
  <si>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</si>
  <si>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</si>
  <si>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</si>
  <si>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</si>
  <si>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</si>
  <si>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</si>
  <si>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</si>
  <si>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</si>
  <si>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</si>
  <si>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</si>
  <si>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</si>
  <si>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</si>
  <si>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</si>
  <si>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</si>
  <si>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</si>
  <si>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</si>
  <si>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</si>
  <si>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</si>
  <si>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</si>
  <si>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</si>
  <si>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</si>
  <si>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</si>
  <si>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</si>
  <si>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</si>
  <si>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</si>
  <si>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</si>
  <si>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</si>
  <si>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</si>
  <si>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</si>
  <si>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</si>
  <si>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</si>
  <si>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</si>
  <si>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</si>
  <si>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</si>
  <si>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</si>
  <si>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</si>
  <si>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</si>
  <si>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</si>
  <si>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</si>
  <si>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</si>
  <si>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</si>
  <si>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</si>
  <si>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</si>
  <si>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</si>
  <si>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</si>
  <si>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</si>
  <si>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</si>
  <si>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</si>
  <si>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</si>
  <si>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</si>
  <si>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</si>
  <si>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</si>
  <si>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</si>
  <si>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</si>
  <si>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</si>
  <si>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</si>
  <si>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</si>
  <si>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</si>
  <si>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</si>
  <si>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</si>
  <si>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</si>
  <si>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</si>
  <si>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</si>
  <si>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</si>
  <si>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</si>
  <si>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</si>
  <si>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</si>
  <si>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</si>
  <si>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</si>
  <si>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</si>
  <si>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</si>
  <si>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</si>
  <si>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</si>
  <si>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</si>
  <si>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</si>
  <si>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</si>
  <si>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</si>
  <si>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</si>
  <si>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</si>
  <si>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</si>
  <si>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</si>
  <si>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</si>
  <si>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</si>
  <si>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</si>
  <si>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</si>
  <si>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</si>
  <si>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</si>
  <si>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</si>
  <si>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</si>
  <si>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</si>
  <si>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</si>
  <si>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</si>
  <si>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</si>
  <si>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</si>
  <si>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</si>
  <si>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</si>
  <si>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</si>
  <si>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</si>
  <si>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</si>
  <si>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</si>
  <si>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</si>
  <si>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</si>
  <si>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</si>
  <si>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</si>
  <si>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</si>
  <si>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</si>
  <si>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</si>
  <si>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</si>
  <si>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</si>
  <si>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</si>
  <si>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</si>
  <si>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</si>
  <si>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</si>
  <si>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</si>
  <si>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</si>
  <si>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</si>
  <si>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</si>
  <si>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</si>
  <si>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</si>
  <si>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</si>
  <si>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</si>
  <si>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</si>
  <si>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</si>
  <si>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</si>
  <si>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</si>
  <si>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</si>
  <si>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</si>
  <si>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</si>
  <si>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</si>
  <si>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</si>
  <si>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</si>
  <si>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</si>
  <si>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</si>
  <si>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</si>
  <si>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</si>
  <si>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</si>
  <si>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</si>
  <si>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</si>
  <si>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</si>
  <si>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</si>
  <si>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</si>
  <si>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</si>
  <si>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</si>
  <si>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</si>
  <si>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</si>
  <si>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</si>
  <si>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</si>
  <si>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</si>
  <si>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</si>
  <si>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</si>
  <si>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</si>
  <si>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</si>
  <si>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</si>
  <si>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</si>
  <si>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</si>
  <si>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</si>
  <si>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</si>
  <si>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</si>
  <si>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</si>
  <si>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</si>
  <si>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</si>
  <si>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</si>
  <si>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</si>
  <si>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</si>
  <si>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</si>
  <si>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</si>
  <si>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</si>
  <si>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</si>
  <si>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</si>
  <si>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</si>
  <si>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</si>
  <si>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</si>
  <si>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</si>
  <si>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</si>
  <si>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</si>
  <si>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</si>
  <si>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</si>
  <si>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</si>
  <si>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</si>
  <si>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</si>
  <si>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</si>
  <si>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</si>
  <si>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</si>
  <si>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</si>
  <si>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</si>
  <si>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</si>
  <si>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</si>
  <si>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</si>
  <si>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</si>
  <si>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</si>
  <si>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</si>
  <si>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</si>
  <si>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</si>
  <si>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</si>
  <si>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</si>
  <si>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</si>
  <si>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</si>
  <si>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</si>
  <si>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</si>
  <si>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</si>
  <si>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</si>
  <si>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</si>
  <si>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</si>
  <si>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</si>
  <si>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</si>
  <si>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</si>
  <si>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</si>
  <si>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</si>
  <si>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</si>
  <si>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</si>
  <si>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</si>
  <si>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</si>
  <si>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</si>
  <si>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</si>
  <si>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</si>
  <si>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</si>
  <si>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</si>
  <si>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</si>
  <si>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</si>
  <si>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</si>
  <si>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</si>
  <si>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</si>
  <si>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</si>
  <si>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</si>
  <si>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</si>
  <si>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</si>
  <si>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</si>
  <si>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</si>
  <si>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</si>
  <si>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</si>
  <si>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</si>
  <si>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</si>
  <si>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</si>
  <si>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</si>
  <si>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</si>
  <si>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</si>
  <si>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</si>
  <si>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</si>
  <si>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</si>
  <si>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</si>
  <si>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</si>
  <si>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</si>
  <si>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</si>
  <si>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</si>
  <si>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</si>
  <si>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</si>
  <si>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</si>
  <si>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</si>
  <si>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</si>
  <si>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</si>
  <si>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</si>
  <si>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</si>
  <si>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</si>
  <si>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</si>
  <si>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</si>
  <si>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</si>
  <si>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</si>
  <si>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</si>
  <si>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</si>
  <si>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</si>
  <si>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</si>
  <si>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</si>
  <si>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</si>
  <si>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</si>
  <si>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</si>
  <si>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</si>
  <si>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</si>
  <si>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</si>
  <si>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</si>
  <si>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</si>
  <si>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</si>
  <si>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</si>
  <si>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</si>
  <si>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</si>
  <si>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</si>
  <si>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</si>
  <si>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</si>
  <si>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</si>
  <si>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</si>
  <si>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</si>
  <si>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</si>
  <si>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</si>
  <si>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</si>
  <si>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</si>
  <si>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</si>
  <si>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</si>
  <si>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</si>
  <si>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</si>
  <si>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</si>
  <si>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</si>
  <si>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</si>
  <si>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</si>
  <si>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</si>
  <si>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</si>
  <si>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</si>
  <si>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</si>
  <si>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</si>
  <si>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</si>
  <si>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</si>
  <si>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</si>
  <si>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</si>
  <si>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</si>
  <si>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</si>
  <si>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</si>
  <si>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</si>
  <si>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</si>
  <si>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</si>
  <si>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</si>
  <si>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</si>
  <si>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</si>
  <si>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</si>
  <si>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</si>
  <si>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</si>
  <si>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</si>
  <si>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</si>
  <si>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</si>
  <si>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</si>
  <si>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</si>
  <si>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</si>
  <si>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</si>
  <si>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</si>
  <si>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</si>
  <si>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</si>
  <si>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</si>
  <si>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</si>
  <si>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</si>
  <si>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</si>
  <si>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</si>
  <si>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</si>
  <si>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</si>
  <si>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</si>
  <si>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</si>
  <si>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</si>
  <si>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</si>
  <si>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</si>
  <si>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</si>
  <si>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</si>
  <si>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</si>
  <si>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</si>
  <si>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</si>
  <si>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</si>
  <si>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</si>
  <si>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</si>
  <si>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</si>
  <si>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</si>
  <si>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</si>
  <si>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</si>
  <si>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</si>
  <si>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</si>
  <si>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</si>
  <si>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</si>
  <si>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</si>
  <si>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</si>
  <si>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</si>
  <si>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</si>
  <si>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</si>
  <si>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</si>
  <si>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</si>
  <si>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</si>
  <si>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</si>
  <si>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</si>
  <si>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</si>
  <si>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</si>
  <si>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</si>
  <si>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</si>
  <si>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</si>
  <si>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</si>
  <si>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</si>
  <si>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</si>
  <si>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</si>
  <si>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</si>
  <si>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</si>
  <si>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</si>
  <si>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</si>
  <si>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</si>
  <si>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</si>
  <si>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</si>
  <si>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</si>
  <si>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</si>
  <si>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</si>
  <si>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</si>
  <si>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</si>
  <si>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</si>
  <si>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</si>
  <si>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</si>
  <si>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</si>
  <si>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</si>
  <si>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</si>
  <si>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</si>
  <si>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</si>
  <si>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</si>
  <si>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</si>
  <si>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</si>
  <si>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</si>
  <si>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</si>
  <si>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</si>
  <si>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</si>
  <si>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</si>
  <si>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</si>
  <si>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</si>
  <si>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</si>
  <si>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</si>
  <si>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</si>
  <si>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</si>
  <si>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</si>
  <si>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</si>
  <si>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</si>
  <si>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</si>
  <si>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</si>
  <si>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</si>
  <si>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</si>
  <si>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</si>
  <si>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</si>
  <si>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</si>
  <si>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</si>
  <si>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</si>
  <si>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</si>
  <si>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</si>
  <si>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</si>
  <si>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</si>
  <si>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</si>
  <si>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</si>
  <si>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</si>
  <si>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</si>
  <si>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</si>
  <si>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</si>
  <si>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</si>
  <si>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</si>
  <si>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</si>
  <si>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</si>
  <si>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</si>
  <si>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</si>
  <si>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</si>
  <si>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</si>
  <si>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</si>
  <si>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</si>
  <si>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</si>
  <si>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</si>
  <si>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</si>
  <si>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</si>
  <si>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</si>
  <si>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</si>
  <si>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</si>
  <si>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</si>
  <si>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</si>
  <si>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</si>
  <si>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</si>
  <si>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</si>
  <si>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</si>
  <si>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</si>
  <si>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</si>
  <si>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</si>
  <si>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</si>
  <si>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</si>
  <si>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</si>
  <si>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</si>
  <si>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</si>
  <si>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</si>
  <si>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</si>
  <si>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</si>
  <si>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</si>
  <si>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</si>
  <si>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</si>
  <si>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</si>
  <si>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</si>
  <si>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</si>
  <si>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</si>
  <si>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</si>
  <si>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</si>
  <si>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</si>
  <si>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</si>
  <si>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</si>
  <si>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</si>
  <si>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</si>
  <si>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</si>
  <si>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</si>
  <si>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</si>
  <si>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</si>
  <si>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</si>
  <si>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</si>
  <si>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</si>
  <si>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</si>
  <si>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</si>
  <si>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</si>
  <si>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</si>
  <si>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</si>
  <si>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</si>
  <si>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</si>
  <si>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</si>
  <si>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</si>
  <si>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</si>
  <si>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</si>
  <si>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</si>
  <si>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</si>
  <si>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</si>
  <si>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</si>
  <si>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</si>
  <si>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</si>
  <si>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</si>
  <si>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</si>
  <si>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</si>
  <si>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</si>
  <si>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</si>
  <si>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</si>
  <si>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</si>
  <si>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</si>
  <si>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</si>
  <si>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</si>
  <si>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</si>
  <si>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</si>
  <si>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</si>
  <si>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</si>
  <si>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</si>
  <si>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</si>
  <si>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</si>
  <si>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</si>
  <si>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</si>
  <si>
    <t>4/26</t>
    <phoneticPr fontId="2"/>
  </si>
  <si>
    <t>3/22</t>
    <phoneticPr fontId="2"/>
  </si>
  <si>
    <t>LC Unit w/o Det</t>
    <phoneticPr fontId="2"/>
  </si>
  <si>
    <t>Darwings 伊藤社長</t>
    <rPh sb="9" eb="11">
      <t>イトウ</t>
    </rPh>
    <rPh sb="11" eb="13">
      <t>シャチョウ</t>
    </rPh>
    <phoneticPr fontId="2"/>
  </si>
  <si>
    <t>LC Unit w/ SPD</t>
    <phoneticPr fontId="2"/>
  </si>
  <si>
    <t>LC Unit w/ SPD 2pcs</t>
    <phoneticPr fontId="2"/>
  </si>
  <si>
    <t>LC Unit w/ RForRID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</si>
</sst>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topLeftCell="A7" workbookViewId="0">
      <selection activeCell="P19" sqref="P19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'6月'!F86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'6月'!H86</f>
        <v>1479700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3487040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2440838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4221205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3533889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680</v>
      </c>
      <c r="D23" s="4" t="s">
        <v>681</v>
      </c>
      <c r="E23" s="5"/>
      <c r="F23" s="5">
        <v>7421</v>
      </c>
      <c r="G23" s="5"/>
      <c r="H23" s="6"/>
      <c r="I23" s="7" t="s">
        <v>696</v>
      </c>
      <c r="M23" s="11"/>
    </row>
    <row r="24" spans="2:13" x14ac:dyDescent="0.55000000000000004">
      <c r="B24" s="8"/>
      <c r="C24" s="8" t="s">
        <v>682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682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682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683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683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684</v>
      </c>
      <c r="D29" s="4" t="s">
        <v>685</v>
      </c>
      <c r="E29" s="5"/>
      <c r="F29" s="5">
        <v>7340</v>
      </c>
      <c r="G29" s="5"/>
      <c r="H29" s="5"/>
      <c r="I29" s="7" t="s">
        <v>686</v>
      </c>
      <c r="M29" s="11"/>
    </row>
    <row r="30" spans="2:13" x14ac:dyDescent="0.55000000000000004">
      <c r="B30" s="8"/>
      <c r="C30" s="8" t="s">
        <v>687</v>
      </c>
      <c r="D30" s="4" t="s">
        <v>688</v>
      </c>
      <c r="E30" s="5"/>
      <c r="F30" s="5">
        <v>930</v>
      </c>
      <c r="G30" s="5"/>
      <c r="H30" s="6"/>
      <c r="I30" s="7" t="s">
        <v>689</v>
      </c>
      <c r="M30" s="11"/>
    </row>
    <row r="31" spans="2:13" x14ac:dyDescent="0.55000000000000004">
      <c r="B31" s="8"/>
      <c r="C31" s="8" t="s">
        <v>690</v>
      </c>
      <c r="D31" s="4" t="s">
        <v>688</v>
      </c>
      <c r="E31" s="5"/>
      <c r="F31" s="5">
        <v>1890</v>
      </c>
      <c r="G31" s="5"/>
      <c r="H31" s="6"/>
      <c r="I31" s="7" t="s">
        <v>691</v>
      </c>
      <c r="M31" s="11"/>
    </row>
    <row r="32" spans="2:13" x14ac:dyDescent="0.55000000000000004">
      <c r="B32" s="8"/>
      <c r="C32" s="8" t="s">
        <v>690</v>
      </c>
      <c r="D32" s="4" t="s">
        <v>688</v>
      </c>
      <c r="E32" s="5"/>
      <c r="F32" s="5">
        <v>1890</v>
      </c>
      <c r="G32" s="5"/>
      <c r="H32" s="6"/>
      <c r="I32" s="7" t="s">
        <v>692</v>
      </c>
      <c r="M32" s="11"/>
    </row>
    <row r="33" spans="2:13" x14ac:dyDescent="0.55000000000000004">
      <c r="B33" s="8"/>
      <c r="C33" s="8" t="s">
        <v>690</v>
      </c>
      <c r="D33" s="4" t="s">
        <v>688</v>
      </c>
      <c r="E33" s="5"/>
      <c r="F33" s="5">
        <v>770</v>
      </c>
      <c r="G33" s="5"/>
      <c r="H33" s="6"/>
      <c r="I33" s="7" t="s">
        <v>689</v>
      </c>
      <c r="M33" s="11"/>
    </row>
    <row r="34" spans="2:13" x14ac:dyDescent="0.55000000000000004">
      <c r="B34" s="8"/>
      <c r="C34" s="8" t="s">
        <v>690</v>
      </c>
      <c r="D34" s="4" t="s">
        <v>693</v>
      </c>
      <c r="E34" s="5"/>
      <c r="F34" s="5">
        <v>9525</v>
      </c>
      <c r="G34" s="5"/>
      <c r="H34" s="6"/>
      <c r="I34" s="7" t="s">
        <v>694</v>
      </c>
      <c r="M34" s="11"/>
    </row>
    <row r="35" spans="2:13" x14ac:dyDescent="0.55000000000000004">
      <c r="B35" s="8"/>
      <c r="C35" s="8" t="s">
        <v>695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695</v>
      </c>
      <c r="D36" s="4" t="s">
        <v>681</v>
      </c>
      <c r="E36" s="5"/>
      <c r="F36" s="5">
        <v>1380</v>
      </c>
      <c r="G36" s="5"/>
      <c r="H36" s="6"/>
      <c r="I36" s="7" t="s">
        <v>697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803</v>
      </c>
      <c r="E38" s="5"/>
      <c r="F38" s="5"/>
      <c r="G38" s="5"/>
      <c r="H38" s="35">
        <v>22113</v>
      </c>
      <c r="I38" s="7" t="s">
        <v>804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0"/>
  <sheetViews>
    <sheetView topLeftCell="A7" workbookViewId="0">
      <selection activeCell="C1" sqref="C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698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698</v>
      </c>
      <c r="D5" s="4" t="s">
        <v>702</v>
      </c>
      <c r="E5" s="5"/>
      <c r="F5" s="5"/>
      <c r="G5" s="5"/>
      <c r="H5" s="5">
        <v>18780</v>
      </c>
      <c r="I5" s="7" t="s">
        <v>699</v>
      </c>
    </row>
    <row r="6" spans="2:9" x14ac:dyDescent="0.55000000000000004">
      <c r="B6" s="8"/>
      <c r="C6" s="8" t="s">
        <v>698</v>
      </c>
      <c r="D6" s="4" t="s">
        <v>688</v>
      </c>
      <c r="E6" s="5"/>
      <c r="F6" s="5">
        <v>1330</v>
      </c>
      <c r="G6" s="5"/>
      <c r="H6" s="6"/>
      <c r="I6" s="7" t="s">
        <v>700</v>
      </c>
    </row>
    <row r="7" spans="2:9" x14ac:dyDescent="0.55000000000000004">
      <c r="B7" s="8"/>
      <c r="C7" s="8" t="s">
        <v>701</v>
      </c>
      <c r="D7" s="4" t="s">
        <v>797</v>
      </c>
      <c r="E7" s="5"/>
      <c r="F7" s="5"/>
      <c r="G7" s="5"/>
      <c r="H7" s="5">
        <v>20520</v>
      </c>
      <c r="I7" s="15" t="s">
        <v>703</v>
      </c>
    </row>
    <row r="8" spans="2:9" x14ac:dyDescent="0.55000000000000004">
      <c r="B8" s="8"/>
      <c r="C8" s="8" t="s">
        <v>701</v>
      </c>
      <c r="D8" s="4" t="s">
        <v>704</v>
      </c>
      <c r="E8" s="5"/>
      <c r="F8" s="5"/>
      <c r="G8" s="5"/>
      <c r="H8" s="5">
        <v>2833</v>
      </c>
      <c r="I8" s="7" t="s">
        <v>705</v>
      </c>
    </row>
    <row r="9" spans="2:9" x14ac:dyDescent="0.55000000000000004">
      <c r="B9" s="8"/>
      <c r="C9" s="8" t="s">
        <v>706</v>
      </c>
      <c r="D9" s="4" t="s">
        <v>707</v>
      </c>
      <c r="E9" s="5"/>
      <c r="F9" s="5">
        <v>4995</v>
      </c>
      <c r="G9" s="5"/>
      <c r="H9" s="6"/>
      <c r="I9" s="7" t="s">
        <v>708</v>
      </c>
    </row>
    <row r="10" spans="2:9" x14ac:dyDescent="0.55000000000000004">
      <c r="B10" s="8"/>
      <c r="C10" s="8" t="s">
        <v>706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755</v>
      </c>
      <c r="D11" s="4" t="s">
        <v>756</v>
      </c>
      <c r="E11" s="5"/>
      <c r="F11" s="5"/>
      <c r="G11" s="5"/>
      <c r="H11" s="5">
        <v>13400</v>
      </c>
      <c r="I11" s="7" t="s">
        <v>757</v>
      </c>
    </row>
    <row r="12" spans="2:9" x14ac:dyDescent="0.55000000000000004">
      <c r="B12" s="8"/>
      <c r="C12" s="8" t="s">
        <v>755</v>
      </c>
      <c r="D12" s="4" t="s">
        <v>529</v>
      </c>
      <c r="E12" s="5"/>
      <c r="F12" s="5">
        <v>3650</v>
      </c>
      <c r="G12" s="5"/>
      <c r="H12" s="6"/>
      <c r="I12" s="7" t="s">
        <v>758</v>
      </c>
    </row>
    <row r="13" spans="2:9" x14ac:dyDescent="0.55000000000000004">
      <c r="B13" s="8"/>
      <c r="C13" s="8" t="s">
        <v>755</v>
      </c>
      <c r="D13" s="4" t="s">
        <v>529</v>
      </c>
      <c r="E13" s="5"/>
      <c r="F13" s="5">
        <v>3300</v>
      </c>
      <c r="G13" s="5"/>
      <c r="H13" s="6"/>
      <c r="I13" s="7" t="s">
        <v>759</v>
      </c>
    </row>
    <row r="14" spans="2:9" x14ac:dyDescent="0.55000000000000004">
      <c r="B14" s="8"/>
      <c r="C14" s="8" t="s">
        <v>755</v>
      </c>
      <c r="D14" s="4" t="s">
        <v>529</v>
      </c>
      <c r="E14" s="5"/>
      <c r="F14" s="5">
        <v>850</v>
      </c>
      <c r="G14" s="5"/>
      <c r="H14" s="6"/>
      <c r="I14" s="7" t="s">
        <v>760</v>
      </c>
    </row>
    <row r="15" spans="2:9" x14ac:dyDescent="0.55000000000000004">
      <c r="B15" s="8"/>
      <c r="C15" s="8" t="s">
        <v>755</v>
      </c>
      <c r="D15" s="4" t="s">
        <v>529</v>
      </c>
      <c r="E15" s="5"/>
      <c r="F15" s="5">
        <v>1090</v>
      </c>
      <c r="G15" s="5"/>
      <c r="H15" s="6"/>
      <c r="I15" s="7" t="s">
        <v>700</v>
      </c>
    </row>
    <row r="16" spans="2:9" x14ac:dyDescent="0.55000000000000004">
      <c r="B16" s="8"/>
      <c r="C16" s="8" t="s">
        <v>755</v>
      </c>
      <c r="D16" s="4" t="s">
        <v>761</v>
      </c>
      <c r="E16" s="5"/>
      <c r="F16" s="5">
        <v>17290</v>
      </c>
      <c r="G16" s="5"/>
      <c r="H16" s="6"/>
      <c r="I16" s="7" t="s">
        <v>786</v>
      </c>
    </row>
    <row r="17" spans="2:13" x14ac:dyDescent="0.55000000000000004">
      <c r="B17" s="8"/>
      <c r="C17" s="8" t="s">
        <v>893</v>
      </c>
      <c r="D17" s="4" t="s">
        <v>894</v>
      </c>
      <c r="E17" s="5"/>
      <c r="F17" s="5"/>
      <c r="G17" s="5"/>
      <c r="H17" s="35">
        <v>1775</v>
      </c>
      <c r="I17" s="7" t="s">
        <v>892</v>
      </c>
    </row>
    <row r="18" spans="2:13" x14ac:dyDescent="0.55000000000000004">
      <c r="B18" s="8"/>
      <c r="C18" s="8" t="s">
        <v>766</v>
      </c>
      <c r="D18" s="4" t="s">
        <v>762</v>
      </c>
      <c r="E18" s="5"/>
      <c r="F18" s="5"/>
      <c r="G18" s="5"/>
      <c r="H18" s="5">
        <v>129816</v>
      </c>
      <c r="I18" s="7" t="s">
        <v>763</v>
      </c>
    </row>
    <row r="19" spans="2:13" x14ac:dyDescent="0.55000000000000004">
      <c r="B19" s="8"/>
      <c r="C19" s="8" t="s">
        <v>766</v>
      </c>
      <c r="D19" s="4" t="s">
        <v>764</v>
      </c>
      <c r="E19" s="5"/>
      <c r="F19" s="5">
        <v>1000</v>
      </c>
      <c r="G19" s="5"/>
      <c r="H19" s="6"/>
      <c r="I19" s="7" t="s">
        <v>765</v>
      </c>
    </row>
    <row r="20" spans="2:13" x14ac:dyDescent="0.55000000000000004">
      <c r="B20" s="8"/>
      <c r="C20" s="8" t="s">
        <v>767</v>
      </c>
      <c r="D20" s="4" t="s">
        <v>529</v>
      </c>
      <c r="E20" s="5"/>
      <c r="F20" s="5">
        <v>930</v>
      </c>
      <c r="G20" s="5"/>
      <c r="H20" s="6"/>
      <c r="I20" s="7" t="s">
        <v>760</v>
      </c>
      <c r="L20" s="10"/>
      <c r="M20" s="11"/>
    </row>
    <row r="21" spans="2:13" x14ac:dyDescent="0.55000000000000004">
      <c r="B21" s="8"/>
      <c r="C21" s="8" t="s">
        <v>768</v>
      </c>
      <c r="D21" s="4" t="s">
        <v>769</v>
      </c>
      <c r="E21" s="5"/>
      <c r="F21" s="5">
        <v>5184</v>
      </c>
      <c r="G21" s="5"/>
      <c r="H21" s="6"/>
      <c r="I21" s="7" t="s">
        <v>770</v>
      </c>
      <c r="M21" s="12"/>
    </row>
    <row r="22" spans="2:13" x14ac:dyDescent="0.55000000000000004">
      <c r="B22" s="8"/>
      <c r="C22" s="8" t="s">
        <v>768</v>
      </c>
      <c r="D22" s="4" t="s">
        <v>771</v>
      </c>
      <c r="E22" s="5"/>
      <c r="F22" s="5"/>
      <c r="G22" s="5"/>
      <c r="H22" s="5">
        <v>124200</v>
      </c>
      <c r="I22" s="7" t="s">
        <v>772</v>
      </c>
      <c r="M22" s="12"/>
    </row>
    <row r="23" spans="2:13" x14ac:dyDescent="0.55000000000000004">
      <c r="B23" s="8"/>
      <c r="C23" s="8" t="s">
        <v>768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773</v>
      </c>
      <c r="D24" s="4" t="s">
        <v>529</v>
      </c>
      <c r="E24" s="5"/>
      <c r="F24" s="5">
        <v>1890</v>
      </c>
      <c r="G24" s="5"/>
      <c r="H24" s="6"/>
      <c r="I24" s="7" t="s">
        <v>774</v>
      </c>
      <c r="M24" s="12"/>
    </row>
    <row r="25" spans="2:13" x14ac:dyDescent="0.55000000000000004">
      <c r="B25" s="8"/>
      <c r="C25" s="8" t="s">
        <v>773</v>
      </c>
      <c r="D25" s="4" t="s">
        <v>775</v>
      </c>
      <c r="E25" s="5"/>
      <c r="F25" s="5"/>
      <c r="G25" s="5"/>
      <c r="H25" s="5">
        <v>91300</v>
      </c>
      <c r="I25" s="7" t="s">
        <v>776</v>
      </c>
      <c r="M25" s="12"/>
    </row>
    <row r="26" spans="2:13" x14ac:dyDescent="0.55000000000000004">
      <c r="B26" s="8"/>
      <c r="C26" s="8" t="s">
        <v>773</v>
      </c>
      <c r="D26" s="4" t="s">
        <v>777</v>
      </c>
      <c r="E26" s="5"/>
      <c r="F26" s="5">
        <v>6200</v>
      </c>
      <c r="G26" s="5"/>
      <c r="H26" s="6"/>
      <c r="I26" s="7" t="s">
        <v>696</v>
      </c>
      <c r="M26" s="12"/>
    </row>
    <row r="27" spans="2:13" x14ac:dyDescent="0.55000000000000004">
      <c r="B27" s="8"/>
      <c r="C27" s="8" t="s">
        <v>773</v>
      </c>
      <c r="D27" s="4" t="s">
        <v>529</v>
      </c>
      <c r="E27" s="5"/>
      <c r="F27" s="5">
        <v>1810</v>
      </c>
      <c r="G27" s="5"/>
      <c r="H27" s="6"/>
      <c r="I27" s="7" t="s">
        <v>778</v>
      </c>
      <c r="M27" s="12"/>
    </row>
    <row r="28" spans="2:13" x14ac:dyDescent="0.55000000000000004">
      <c r="B28" s="8"/>
      <c r="C28" s="17" t="s">
        <v>779</v>
      </c>
      <c r="D28" s="4" t="s">
        <v>780</v>
      </c>
      <c r="E28" s="5"/>
      <c r="F28" s="5">
        <v>2500</v>
      </c>
      <c r="G28" s="5"/>
      <c r="H28" s="6"/>
      <c r="I28" s="7" t="s">
        <v>781</v>
      </c>
      <c r="M28" s="12"/>
    </row>
    <row r="29" spans="2:13" x14ac:dyDescent="0.55000000000000004">
      <c r="B29" s="8"/>
      <c r="C29" s="17" t="s">
        <v>733</v>
      </c>
      <c r="D29" s="4" t="s">
        <v>769</v>
      </c>
      <c r="E29" s="5"/>
      <c r="F29" s="5">
        <v>3240</v>
      </c>
      <c r="G29" s="5"/>
      <c r="H29" s="6"/>
      <c r="I29" s="7" t="s">
        <v>770</v>
      </c>
      <c r="M29" s="12"/>
    </row>
    <row r="30" spans="2:13" x14ac:dyDescent="0.55000000000000004">
      <c r="B30" s="8"/>
      <c r="C30" s="8" t="s">
        <v>782</v>
      </c>
      <c r="D30" s="4" t="s">
        <v>769</v>
      </c>
      <c r="E30" s="5"/>
      <c r="F30" s="5">
        <v>2160</v>
      </c>
      <c r="G30" s="5"/>
      <c r="H30" s="6"/>
      <c r="I30" s="7" t="s">
        <v>783</v>
      </c>
      <c r="M30" s="12"/>
    </row>
    <row r="31" spans="2:13" x14ac:dyDescent="0.55000000000000004">
      <c r="B31" s="8"/>
      <c r="C31" s="8" t="s">
        <v>784</v>
      </c>
      <c r="D31" s="4" t="s">
        <v>785</v>
      </c>
      <c r="E31" s="5"/>
      <c r="F31" s="5">
        <v>1400</v>
      </c>
      <c r="G31" s="5"/>
      <c r="H31" s="6"/>
      <c r="I31" s="7" t="s">
        <v>787</v>
      </c>
      <c r="M31" s="12"/>
    </row>
    <row r="32" spans="2:13" x14ac:dyDescent="0.55000000000000004">
      <c r="B32" s="8"/>
      <c r="C32" s="8" t="s">
        <v>784</v>
      </c>
      <c r="D32" s="4" t="s">
        <v>529</v>
      </c>
      <c r="E32" s="5"/>
      <c r="F32" s="5">
        <v>4050</v>
      </c>
      <c r="G32" s="5"/>
      <c r="H32" s="6"/>
      <c r="I32" s="7" t="s">
        <v>792</v>
      </c>
      <c r="M32" s="12"/>
    </row>
    <row r="33" spans="2:13" x14ac:dyDescent="0.55000000000000004">
      <c r="B33" s="8"/>
      <c r="C33" s="8" t="s">
        <v>784</v>
      </c>
      <c r="D33" s="4" t="s">
        <v>529</v>
      </c>
      <c r="E33" s="5"/>
      <c r="F33" s="5">
        <v>3300</v>
      </c>
      <c r="G33" s="5"/>
      <c r="H33" s="6"/>
      <c r="I33" s="7" t="s">
        <v>793</v>
      </c>
      <c r="M33" s="12"/>
    </row>
    <row r="34" spans="2:13" x14ac:dyDescent="0.55000000000000004">
      <c r="B34" s="8"/>
      <c r="C34" s="8" t="s">
        <v>784</v>
      </c>
      <c r="D34" s="4" t="s">
        <v>769</v>
      </c>
      <c r="E34" s="5"/>
      <c r="F34" s="5">
        <v>2678</v>
      </c>
      <c r="G34" s="5"/>
      <c r="H34" s="6"/>
      <c r="I34" s="7" t="s">
        <v>794</v>
      </c>
      <c r="M34" s="12"/>
    </row>
    <row r="35" spans="2:13" x14ac:dyDescent="0.55000000000000004">
      <c r="B35" s="8"/>
      <c r="C35" s="8" t="s">
        <v>784</v>
      </c>
      <c r="D35" s="4" t="s">
        <v>788</v>
      </c>
      <c r="E35" s="5"/>
      <c r="F35" s="5"/>
      <c r="G35" s="5"/>
      <c r="H35" s="5">
        <v>8500</v>
      </c>
      <c r="I35" s="7" t="s">
        <v>789</v>
      </c>
      <c r="M35" s="12"/>
    </row>
    <row r="36" spans="2:13" x14ac:dyDescent="0.55000000000000004">
      <c r="B36" s="8"/>
      <c r="C36" s="8" t="s">
        <v>784</v>
      </c>
      <c r="D36" s="4" t="s">
        <v>788</v>
      </c>
      <c r="E36" s="5"/>
      <c r="F36" s="5">
        <v>700</v>
      </c>
      <c r="G36" s="5"/>
      <c r="H36" s="6"/>
      <c r="I36" s="7" t="s">
        <v>789</v>
      </c>
      <c r="M36" s="11"/>
    </row>
    <row r="37" spans="2:13" x14ac:dyDescent="0.55000000000000004">
      <c r="B37" s="8"/>
      <c r="C37" s="8" t="s">
        <v>784</v>
      </c>
      <c r="D37" s="4" t="s">
        <v>762</v>
      </c>
      <c r="E37" s="5"/>
      <c r="F37" s="5"/>
      <c r="G37" s="5"/>
      <c r="H37" s="5">
        <v>170964</v>
      </c>
      <c r="I37" s="7" t="s">
        <v>703</v>
      </c>
      <c r="M37" s="11"/>
    </row>
    <row r="38" spans="2:13" x14ac:dyDescent="0.55000000000000004">
      <c r="B38" s="8"/>
      <c r="C38" s="8" t="s">
        <v>790</v>
      </c>
      <c r="D38" s="4" t="s">
        <v>785</v>
      </c>
      <c r="E38" s="5"/>
      <c r="F38" s="5">
        <v>3555</v>
      </c>
      <c r="G38" s="5"/>
      <c r="H38" s="6"/>
      <c r="I38" s="7" t="s">
        <v>791</v>
      </c>
      <c r="M38" s="11"/>
    </row>
    <row r="39" spans="2:13" x14ac:dyDescent="0.55000000000000004">
      <c r="B39" s="8"/>
      <c r="C39" s="8" t="s">
        <v>790</v>
      </c>
      <c r="D39" s="4" t="s">
        <v>795</v>
      </c>
      <c r="E39" s="5"/>
      <c r="F39" s="5"/>
      <c r="G39" s="5"/>
      <c r="H39" s="5">
        <v>389078</v>
      </c>
      <c r="I39" s="7" t="s">
        <v>796</v>
      </c>
      <c r="M39" s="11"/>
    </row>
    <row r="40" spans="2:13" x14ac:dyDescent="0.55000000000000004">
      <c r="B40" s="8"/>
      <c r="C40" s="8" t="s">
        <v>813</v>
      </c>
      <c r="D40" s="4" t="s">
        <v>814</v>
      </c>
      <c r="E40" s="5"/>
      <c r="F40" s="5"/>
      <c r="G40" s="5"/>
      <c r="H40" s="5">
        <v>6912</v>
      </c>
      <c r="I40" s="7" t="s">
        <v>815</v>
      </c>
      <c r="M40" s="11"/>
    </row>
    <row r="41" spans="2:13" x14ac:dyDescent="0.55000000000000004">
      <c r="B41" s="8"/>
      <c r="C41" s="8" t="s">
        <v>816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816</v>
      </c>
      <c r="D42" s="4" t="s">
        <v>817</v>
      </c>
      <c r="E42" s="5"/>
      <c r="F42" s="5">
        <v>65100</v>
      </c>
      <c r="G42" s="5"/>
      <c r="H42" s="5"/>
      <c r="I42" s="7" t="s">
        <v>818</v>
      </c>
      <c r="M42" s="11"/>
    </row>
    <row r="43" spans="2:13" x14ac:dyDescent="0.55000000000000004">
      <c r="B43" s="8"/>
      <c r="C43" s="8" t="s">
        <v>816</v>
      </c>
      <c r="D43" s="4" t="s">
        <v>819</v>
      </c>
      <c r="E43" s="5"/>
      <c r="F43" s="5">
        <v>1987</v>
      </c>
      <c r="G43" s="5"/>
      <c r="H43" s="5"/>
      <c r="I43" s="7" t="s">
        <v>820</v>
      </c>
      <c r="M43" s="11"/>
    </row>
    <row r="44" spans="2:13" x14ac:dyDescent="0.55000000000000004">
      <c r="B44" s="8"/>
      <c r="C44" s="8" t="s">
        <v>816</v>
      </c>
      <c r="D44" s="4" t="s">
        <v>821</v>
      </c>
      <c r="E44" s="5"/>
      <c r="F44" s="5">
        <v>5600</v>
      </c>
      <c r="G44" s="5"/>
      <c r="H44" s="5"/>
      <c r="I44" s="7" t="s">
        <v>818</v>
      </c>
      <c r="M44" s="11"/>
    </row>
    <row r="45" spans="2:13" x14ac:dyDescent="0.55000000000000004">
      <c r="B45" s="8"/>
      <c r="C45" s="8" t="s">
        <v>816</v>
      </c>
      <c r="D45" s="4" t="s">
        <v>849</v>
      </c>
      <c r="E45" s="5"/>
      <c r="F45" s="5">
        <v>972</v>
      </c>
      <c r="G45" s="5"/>
      <c r="H45" s="5"/>
      <c r="I45" s="7" t="s">
        <v>850</v>
      </c>
      <c r="M45" s="11"/>
    </row>
    <row r="46" spans="2:13" x14ac:dyDescent="0.55000000000000004">
      <c r="B46" s="8"/>
      <c r="C46" s="8" t="s">
        <v>822</v>
      </c>
      <c r="D46" s="4" t="s">
        <v>823</v>
      </c>
      <c r="E46" s="5"/>
      <c r="F46" s="5"/>
      <c r="G46" s="5"/>
      <c r="H46" s="5">
        <v>5246</v>
      </c>
      <c r="I46" s="7" t="s">
        <v>824</v>
      </c>
      <c r="M46" s="11"/>
    </row>
    <row r="47" spans="2:13" x14ac:dyDescent="0.55000000000000004">
      <c r="B47" s="8"/>
      <c r="C47" s="8" t="s">
        <v>822</v>
      </c>
      <c r="D47" s="4" t="s">
        <v>851</v>
      </c>
      <c r="E47" s="5"/>
      <c r="F47" s="5">
        <v>9720</v>
      </c>
      <c r="G47" s="5"/>
      <c r="H47" s="5"/>
      <c r="I47" s="7" t="s">
        <v>852</v>
      </c>
      <c r="M47" s="11"/>
    </row>
    <row r="48" spans="2:13" x14ac:dyDescent="0.55000000000000004">
      <c r="B48" s="8"/>
      <c r="C48" s="8" t="s">
        <v>822</v>
      </c>
      <c r="D48" s="4" t="s">
        <v>769</v>
      </c>
      <c r="E48" s="5"/>
      <c r="F48" s="5">
        <v>4622</v>
      </c>
      <c r="G48" s="5"/>
      <c r="H48" s="5"/>
      <c r="I48" s="7" t="s">
        <v>853</v>
      </c>
      <c r="M48" s="11"/>
    </row>
    <row r="49" spans="2:13" x14ac:dyDescent="0.55000000000000004">
      <c r="B49" s="8"/>
      <c r="C49" s="8" t="s">
        <v>822</v>
      </c>
      <c r="D49" s="4" t="s">
        <v>762</v>
      </c>
      <c r="E49" s="5"/>
      <c r="F49" s="5"/>
      <c r="G49" s="5"/>
      <c r="H49" s="5">
        <v>61020</v>
      </c>
      <c r="I49" s="7" t="s">
        <v>854</v>
      </c>
      <c r="M49" s="11"/>
    </row>
    <row r="50" spans="2:13" x14ac:dyDescent="0.55000000000000004">
      <c r="B50" s="8"/>
      <c r="C50" s="8" t="s">
        <v>822</v>
      </c>
      <c r="D50" s="4" t="s">
        <v>764</v>
      </c>
      <c r="E50" s="5"/>
      <c r="F50" s="5">
        <v>800</v>
      </c>
      <c r="G50" s="5"/>
      <c r="H50" s="5"/>
      <c r="I50" s="7" t="s">
        <v>855</v>
      </c>
      <c r="M50" s="11"/>
    </row>
    <row r="51" spans="2:13" x14ac:dyDescent="0.55000000000000004">
      <c r="B51" s="8"/>
      <c r="C51" s="8" t="s">
        <v>856</v>
      </c>
      <c r="D51" s="4" t="s">
        <v>529</v>
      </c>
      <c r="E51" s="5"/>
      <c r="F51" s="5">
        <v>1810</v>
      </c>
      <c r="G51" s="5"/>
      <c r="H51" s="5"/>
      <c r="I51" s="7" t="s">
        <v>857</v>
      </c>
      <c r="M51" s="11"/>
    </row>
    <row r="52" spans="2:13" x14ac:dyDescent="0.55000000000000004">
      <c r="B52" s="8"/>
      <c r="C52" s="8" t="s">
        <v>802</v>
      </c>
      <c r="D52" s="4" t="s">
        <v>529</v>
      </c>
      <c r="E52" s="5"/>
      <c r="F52" s="5">
        <v>1890</v>
      </c>
      <c r="G52" s="5"/>
      <c r="H52" s="5"/>
      <c r="I52" s="7" t="s">
        <v>857</v>
      </c>
      <c r="M52" s="11"/>
    </row>
    <row r="53" spans="2:13" x14ac:dyDescent="0.55000000000000004">
      <c r="B53" s="8"/>
      <c r="C53" s="8" t="s">
        <v>802</v>
      </c>
      <c r="D53" s="4" t="s">
        <v>851</v>
      </c>
      <c r="E53" s="5"/>
      <c r="F53" s="5">
        <v>25000</v>
      </c>
      <c r="G53" s="5"/>
      <c r="H53" s="5"/>
      <c r="I53" s="7" t="s">
        <v>858</v>
      </c>
      <c r="M53" s="11"/>
    </row>
    <row r="54" spans="2:13" x14ac:dyDescent="0.55000000000000004">
      <c r="B54" s="8"/>
      <c r="C54" s="8" t="s">
        <v>802</v>
      </c>
      <c r="D54" s="4" t="s">
        <v>851</v>
      </c>
      <c r="E54" s="5"/>
      <c r="F54" s="5">
        <v>4080</v>
      </c>
      <c r="G54" s="5"/>
      <c r="H54" s="5"/>
      <c r="I54" s="7" t="s">
        <v>859</v>
      </c>
      <c r="M54" s="11"/>
    </row>
    <row r="55" spans="2:13" x14ac:dyDescent="0.55000000000000004">
      <c r="B55" s="8"/>
      <c r="C55" s="8" t="s">
        <v>802</v>
      </c>
      <c r="D55" s="4" t="s">
        <v>529</v>
      </c>
      <c r="E55" s="5"/>
      <c r="F55" s="5">
        <v>690</v>
      </c>
      <c r="G55" s="5"/>
      <c r="H55" s="5"/>
      <c r="I55" s="7" t="s">
        <v>860</v>
      </c>
      <c r="M55" s="11"/>
    </row>
    <row r="56" spans="2:13" x14ac:dyDescent="0.55000000000000004">
      <c r="B56" s="8"/>
      <c r="C56" s="8" t="s">
        <v>802</v>
      </c>
      <c r="D56" s="4" t="s">
        <v>891</v>
      </c>
      <c r="E56" s="5"/>
      <c r="F56" s="5"/>
      <c r="G56" s="5"/>
      <c r="H56" s="5">
        <v>29800</v>
      </c>
      <c r="I56" s="7" t="s">
        <v>892</v>
      </c>
      <c r="M56" s="11"/>
    </row>
    <row r="57" spans="2:13" x14ac:dyDescent="0.55000000000000004">
      <c r="B57" s="8"/>
      <c r="C57" s="8" t="s">
        <v>861</v>
      </c>
      <c r="D57" s="4" t="s">
        <v>849</v>
      </c>
      <c r="E57" s="5"/>
      <c r="F57" s="5">
        <v>540</v>
      </c>
      <c r="G57" s="5"/>
      <c r="H57" s="5"/>
      <c r="I57" s="7" t="s">
        <v>850</v>
      </c>
      <c r="M57" s="11"/>
    </row>
    <row r="58" spans="2:13" x14ac:dyDescent="0.55000000000000004">
      <c r="B58" s="8"/>
      <c r="C58" s="8" t="s">
        <v>861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/>
      <c r="C59" s="8" t="s">
        <v>825</v>
      </c>
      <c r="D59" s="4" t="s">
        <v>826</v>
      </c>
      <c r="E59" s="5"/>
      <c r="F59" s="5">
        <v>24516</v>
      </c>
      <c r="G59" s="5"/>
      <c r="H59" s="5"/>
      <c r="I59" s="7" t="s">
        <v>827</v>
      </c>
      <c r="M59" s="11"/>
    </row>
    <row r="60" spans="2:13" x14ac:dyDescent="0.55000000000000004">
      <c r="B60" s="8"/>
      <c r="C60" s="8" t="s">
        <v>825</v>
      </c>
      <c r="D60" s="4" t="s">
        <v>826</v>
      </c>
      <c r="E60" s="5"/>
      <c r="F60" s="5">
        <v>2970</v>
      </c>
      <c r="G60" s="5"/>
      <c r="H60" s="5"/>
      <c r="I60" s="7" t="s">
        <v>827</v>
      </c>
      <c r="M60" s="11"/>
    </row>
    <row r="61" spans="2:13" x14ac:dyDescent="0.55000000000000004">
      <c r="B61" s="8"/>
      <c r="C61" s="8" t="s">
        <v>825</v>
      </c>
      <c r="D61" s="4" t="s">
        <v>828</v>
      </c>
      <c r="E61" s="5"/>
      <c r="F61" s="5">
        <v>1507</v>
      </c>
      <c r="G61" s="5"/>
      <c r="H61" s="5"/>
      <c r="I61" s="7" t="s">
        <v>829</v>
      </c>
      <c r="M61" s="11"/>
    </row>
    <row r="62" spans="2:13" x14ac:dyDescent="0.55000000000000004">
      <c r="B62" s="8"/>
      <c r="C62" s="8" t="s">
        <v>825</v>
      </c>
      <c r="D62" s="4" t="s">
        <v>769</v>
      </c>
      <c r="E62" s="5"/>
      <c r="F62" s="5"/>
      <c r="G62" s="5"/>
      <c r="H62" s="5">
        <v>9666</v>
      </c>
      <c r="I62" s="7" t="s">
        <v>770</v>
      </c>
      <c r="M62" s="11"/>
    </row>
    <row r="63" spans="2:13" x14ac:dyDescent="0.55000000000000004">
      <c r="B63" s="8"/>
      <c r="C63" s="8" t="s">
        <v>825</v>
      </c>
      <c r="D63" s="4" t="s">
        <v>19</v>
      </c>
      <c r="E63" s="5"/>
      <c r="F63" s="5">
        <v>1092</v>
      </c>
      <c r="G63" s="5"/>
      <c r="H63" s="5"/>
      <c r="I63" s="7" t="s">
        <v>830</v>
      </c>
      <c r="M63" s="11"/>
    </row>
    <row r="64" spans="2:13" x14ac:dyDescent="0.55000000000000004">
      <c r="B64" s="8"/>
      <c r="C64" s="8" t="s">
        <v>825</v>
      </c>
      <c r="D64" s="4" t="s">
        <v>831</v>
      </c>
      <c r="E64" s="5"/>
      <c r="F64" s="5">
        <v>7171</v>
      </c>
      <c r="G64" s="5"/>
      <c r="H64" s="5"/>
      <c r="I64" s="7" t="s">
        <v>832</v>
      </c>
      <c r="M64" s="11"/>
    </row>
    <row r="65" spans="2:13" x14ac:dyDescent="0.55000000000000004">
      <c r="B65" s="8"/>
      <c r="C65" s="8" t="s">
        <v>833</v>
      </c>
      <c r="D65" s="4" t="s">
        <v>834</v>
      </c>
      <c r="E65" s="5"/>
      <c r="F65" s="5"/>
      <c r="G65" s="5"/>
      <c r="H65" s="5">
        <v>17900</v>
      </c>
      <c r="I65" s="7" t="s">
        <v>835</v>
      </c>
      <c r="M65" s="11"/>
    </row>
    <row r="66" spans="2:13" x14ac:dyDescent="0.55000000000000004">
      <c r="B66" s="8"/>
      <c r="C66" s="8" t="s">
        <v>833</v>
      </c>
      <c r="D66" s="4" t="s">
        <v>529</v>
      </c>
      <c r="E66" s="5"/>
      <c r="F66" s="5">
        <v>2350</v>
      </c>
      <c r="G66" s="5"/>
      <c r="H66" s="5"/>
      <c r="I66" s="7" t="s">
        <v>836</v>
      </c>
      <c r="M66" s="11"/>
    </row>
    <row r="67" spans="2:13" x14ac:dyDescent="0.55000000000000004">
      <c r="B67" s="8"/>
      <c r="C67" s="8" t="s">
        <v>833</v>
      </c>
      <c r="D67" s="4" t="s">
        <v>837</v>
      </c>
      <c r="E67" s="5"/>
      <c r="F67" s="5"/>
      <c r="G67" s="5"/>
      <c r="H67" s="5">
        <v>4520</v>
      </c>
      <c r="I67" s="7" t="s">
        <v>835</v>
      </c>
      <c r="M67" s="11"/>
    </row>
    <row r="68" spans="2:13" x14ac:dyDescent="0.55000000000000004">
      <c r="B68" s="8"/>
      <c r="C68" s="8" t="s">
        <v>833</v>
      </c>
      <c r="D68" s="4" t="s">
        <v>838</v>
      </c>
      <c r="E68" s="5"/>
      <c r="F68" s="5"/>
      <c r="G68" s="5"/>
      <c r="H68" s="35">
        <v>7690</v>
      </c>
      <c r="I68" s="7" t="s">
        <v>846</v>
      </c>
      <c r="M68" s="11"/>
    </row>
    <row r="69" spans="2:13" x14ac:dyDescent="0.55000000000000004">
      <c r="B69" s="8"/>
      <c r="C69" s="8" t="s">
        <v>833</v>
      </c>
      <c r="D69" s="4" t="s">
        <v>839</v>
      </c>
      <c r="E69" s="5"/>
      <c r="F69" s="5"/>
      <c r="G69" s="5"/>
      <c r="H69" s="5">
        <v>340</v>
      </c>
      <c r="I69" s="7" t="s">
        <v>835</v>
      </c>
      <c r="M69" s="11"/>
    </row>
    <row r="70" spans="2:13" x14ac:dyDescent="0.55000000000000004">
      <c r="B70" s="8"/>
      <c r="C70" s="8" t="s">
        <v>833</v>
      </c>
      <c r="D70" s="4" t="s">
        <v>840</v>
      </c>
      <c r="E70" s="5"/>
      <c r="F70" s="5"/>
      <c r="G70" s="5"/>
      <c r="H70" s="5">
        <v>390</v>
      </c>
      <c r="I70" s="7" t="s">
        <v>835</v>
      </c>
      <c r="M70" s="11"/>
    </row>
    <row r="71" spans="2:13" x14ac:dyDescent="0.55000000000000004">
      <c r="B71" s="8"/>
      <c r="C71" s="8" t="s">
        <v>833</v>
      </c>
      <c r="D71" s="4" t="s">
        <v>529</v>
      </c>
      <c r="E71" s="5"/>
      <c r="F71" s="5">
        <v>1180</v>
      </c>
      <c r="G71" s="5"/>
      <c r="H71" s="6"/>
      <c r="I71" s="7" t="s">
        <v>841</v>
      </c>
      <c r="M71" s="11"/>
    </row>
    <row r="72" spans="2:13" x14ac:dyDescent="0.55000000000000004">
      <c r="B72" s="8"/>
      <c r="C72" s="8" t="s">
        <v>833</v>
      </c>
      <c r="D72" s="4" t="s">
        <v>529</v>
      </c>
      <c r="E72" s="5"/>
      <c r="F72" s="5">
        <v>3790</v>
      </c>
      <c r="G72" s="5"/>
      <c r="H72" s="6"/>
      <c r="I72" s="7" t="s">
        <v>843</v>
      </c>
      <c r="M72" s="11"/>
    </row>
    <row r="73" spans="2:13" x14ac:dyDescent="0.55000000000000004">
      <c r="B73" s="8"/>
      <c r="C73" s="8" t="s">
        <v>833</v>
      </c>
      <c r="D73" s="4" t="s">
        <v>529</v>
      </c>
      <c r="E73" s="5"/>
      <c r="F73" s="5">
        <v>3160</v>
      </c>
      <c r="G73" s="5"/>
      <c r="H73" s="6"/>
      <c r="I73" s="7" t="s">
        <v>842</v>
      </c>
      <c r="M73" s="11"/>
    </row>
    <row r="74" spans="2:13" x14ac:dyDescent="0.55000000000000004">
      <c r="B74" s="8"/>
      <c r="C74" s="8" t="s">
        <v>833</v>
      </c>
      <c r="D74" s="4" t="s">
        <v>844</v>
      </c>
      <c r="E74" s="5"/>
      <c r="F74" s="5"/>
      <c r="G74" s="5"/>
      <c r="H74" s="35">
        <v>390</v>
      </c>
      <c r="I74" s="7" t="s">
        <v>835</v>
      </c>
    </row>
    <row r="75" spans="2:13" x14ac:dyDescent="0.55000000000000004">
      <c r="B75" s="8"/>
      <c r="C75" s="8" t="s">
        <v>833</v>
      </c>
      <c r="D75" s="4" t="s">
        <v>845</v>
      </c>
      <c r="E75" s="5"/>
      <c r="F75" s="5"/>
      <c r="G75" s="5"/>
      <c r="H75" s="35">
        <v>13920</v>
      </c>
      <c r="I75" s="7" t="s">
        <v>835</v>
      </c>
    </row>
    <row r="76" spans="2:13" x14ac:dyDescent="0.55000000000000004">
      <c r="B76" s="8"/>
      <c r="C76" s="8" t="s">
        <v>862</v>
      </c>
      <c r="D76" s="4" t="s">
        <v>19</v>
      </c>
      <c r="E76" s="5"/>
      <c r="F76" s="5"/>
      <c r="G76" s="5"/>
      <c r="H76" s="35">
        <v>7138</v>
      </c>
      <c r="I76" s="7" t="s">
        <v>696</v>
      </c>
    </row>
    <row r="77" spans="2:13" x14ac:dyDescent="0.55000000000000004">
      <c r="B77" s="8"/>
      <c r="C77" s="8" t="s">
        <v>862</v>
      </c>
      <c r="D77" s="4" t="s">
        <v>762</v>
      </c>
      <c r="E77" s="5"/>
      <c r="F77" s="5"/>
      <c r="G77" s="5"/>
      <c r="H77" s="35">
        <v>105138</v>
      </c>
      <c r="I77" s="7" t="s">
        <v>865</v>
      </c>
    </row>
    <row r="78" spans="2:13" x14ac:dyDescent="0.55000000000000004">
      <c r="B78" s="8"/>
      <c r="C78" s="8" t="s">
        <v>862</v>
      </c>
      <c r="D78" s="4" t="s">
        <v>863</v>
      </c>
      <c r="E78" s="5"/>
      <c r="F78" s="5"/>
      <c r="G78" s="5"/>
      <c r="H78" s="35">
        <v>20520</v>
      </c>
      <c r="I78" s="7" t="s">
        <v>865</v>
      </c>
    </row>
    <row r="79" spans="2:13" x14ac:dyDescent="0.55000000000000004">
      <c r="B79" s="8"/>
      <c r="C79" s="8" t="s">
        <v>862</v>
      </c>
      <c r="D79" s="4" t="s">
        <v>863</v>
      </c>
      <c r="E79" s="5"/>
      <c r="F79" s="5"/>
      <c r="G79" s="5"/>
      <c r="H79" s="35">
        <v>23544</v>
      </c>
      <c r="I79" s="7" t="s">
        <v>865</v>
      </c>
    </row>
    <row r="80" spans="2:13" x14ac:dyDescent="0.55000000000000004">
      <c r="B80" s="8"/>
      <c r="C80" s="8" t="s">
        <v>862</v>
      </c>
      <c r="D80" s="4" t="s">
        <v>863</v>
      </c>
      <c r="E80" s="5"/>
      <c r="F80" s="5"/>
      <c r="G80" s="5"/>
      <c r="H80" s="35">
        <v>16200</v>
      </c>
      <c r="I80" s="7" t="s">
        <v>865</v>
      </c>
    </row>
    <row r="81" spans="2:13" x14ac:dyDescent="0.55000000000000004">
      <c r="B81" s="8"/>
      <c r="C81" s="8" t="s">
        <v>864</v>
      </c>
      <c r="D81" s="4" t="s">
        <v>762</v>
      </c>
      <c r="E81" s="5"/>
      <c r="F81" s="5"/>
      <c r="G81" s="5"/>
      <c r="H81" s="35">
        <v>124200</v>
      </c>
      <c r="I81" s="7" t="s">
        <v>703</v>
      </c>
    </row>
    <row r="82" spans="2:13" x14ac:dyDescent="0.55000000000000004">
      <c r="B82" s="8"/>
      <c r="C82" s="8" t="s">
        <v>864</v>
      </c>
      <c r="D82" s="4" t="s">
        <v>866</v>
      </c>
      <c r="E82" s="5"/>
      <c r="F82" s="5"/>
      <c r="G82" s="5"/>
      <c r="H82" s="35">
        <v>54000</v>
      </c>
      <c r="I82" s="7" t="s">
        <v>867</v>
      </c>
    </row>
    <row r="83" spans="2:13" x14ac:dyDescent="0.55000000000000004">
      <c r="B83" s="8"/>
      <c r="C83" s="8" t="s">
        <v>864</v>
      </c>
      <c r="D83" s="4" t="s">
        <v>851</v>
      </c>
      <c r="E83" s="5"/>
      <c r="F83" s="5">
        <v>3100</v>
      </c>
      <c r="G83" s="5"/>
      <c r="H83" s="35"/>
      <c r="I83" s="7" t="s">
        <v>868</v>
      </c>
    </row>
    <row r="84" spans="2:13" x14ac:dyDescent="0.55000000000000004">
      <c r="B84" s="8"/>
      <c r="C84" s="8"/>
      <c r="D84" s="4"/>
      <c r="E84" s="5"/>
      <c r="F84" s="5"/>
      <c r="G84" s="5"/>
      <c r="H84" s="35"/>
      <c r="I84" s="7"/>
    </row>
    <row r="85" spans="2:13" x14ac:dyDescent="0.55000000000000004">
      <c r="B85" s="4"/>
      <c r="C85" s="4"/>
      <c r="D85" s="4" t="s">
        <v>20</v>
      </c>
      <c r="E85" s="5">
        <f>SUM(E3:E75)</f>
        <v>352251.54</v>
      </c>
      <c r="F85" s="5"/>
      <c r="G85" s="5"/>
      <c r="H85" s="35"/>
      <c r="I85" s="7"/>
    </row>
    <row r="86" spans="2:13" x14ac:dyDescent="0.55000000000000004">
      <c r="D86" s="4" t="s">
        <v>21</v>
      </c>
      <c r="F86" s="1">
        <f>SUM(F5:F85)</f>
        <v>247679</v>
      </c>
      <c r="H86" s="1">
        <f>SUM(H5:H85)</f>
        <v>1479700</v>
      </c>
    </row>
    <row r="87" spans="2:13" x14ac:dyDescent="0.55000000000000004">
      <c r="D87" s="4" t="s">
        <v>22</v>
      </c>
      <c r="F87" s="1">
        <f>E85-F86</f>
        <v>104572.53999999998</v>
      </c>
    </row>
    <row r="88" spans="2:13" x14ac:dyDescent="0.55000000000000004">
      <c r="D88" s="16" t="s">
        <v>24</v>
      </c>
      <c r="F88" s="1">
        <f>F86+H86</f>
        <v>1727379</v>
      </c>
    </row>
    <row r="90" spans="2:13" s="1" customFormat="1" x14ac:dyDescent="0.55000000000000004">
      <c r="B90"/>
      <c r="C90"/>
      <c r="D90"/>
      <c r="E90" s="13"/>
      <c r="F90" s="13"/>
      <c r="H90" s="13"/>
      <c r="I90" s="14"/>
      <c r="J90"/>
      <c r="K90"/>
      <c r="L90"/>
      <c r="M90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14"/>
  <sheetViews>
    <sheetView tabSelected="1" topLeftCell="K162" workbookViewId="0">
      <selection activeCell="X165" sqref="X165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808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711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806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711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IF(G196=AA$66,H196,0)</f>
        <v>0</v>
      </c>
      <c r="AB122">
        <f>IF(G196=AB$66,H196,0)</f>
        <v>0</v>
      </c>
      <c r="AC122">
        <f>IF(G196=AC$66,H196,0)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IF(G197=AA$66,H197,0)</f>
        <v>0</v>
      </c>
      <c r="AB123">
        <f>IF(G197=AB$66,H197,0)</f>
        <v>0</v>
      </c>
      <c r="AC123">
        <f>IF(G197=AC$66,H197,0)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IF(G198=AA$66,H198,0)</f>
        <v>0</v>
      </c>
      <c r="AB124">
        <f>IF(G198=AB$66,H198,0)</f>
        <v>0</v>
      </c>
      <c r="AC124">
        <f>IF(G198=AC$66,H198,0)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726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724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810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42" t="s">
        <v>673</v>
      </c>
      <c r="M136" s="42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807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751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710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808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751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734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807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751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734</v>
      </c>
      <c r="W141">
        <v>160000</v>
      </c>
      <c r="X141">
        <v>16.2</v>
      </c>
      <c r="Y141" s="1">
        <f>W141*X141</f>
        <v>2592000</v>
      </c>
      <c r="Z141" t="s">
        <v>735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739</v>
      </c>
      <c r="L144" t="s">
        <v>725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679</v>
      </c>
    </row>
    <row r="146" spans="2:28" x14ac:dyDescent="0.55000000000000004">
      <c r="B146" s="8"/>
      <c r="C146" s="8"/>
      <c r="D146" s="4" t="s">
        <v>676</v>
      </c>
      <c r="E146" s="5"/>
      <c r="F146" s="5"/>
      <c r="G146" s="5"/>
      <c r="H146" s="5">
        <f>(O136+P136)*10000</f>
        <v>1242000</v>
      </c>
      <c r="I146" s="5"/>
      <c r="J146" s="32"/>
      <c r="M146" t="s">
        <v>709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674</v>
      </c>
      <c r="E147" s="5"/>
      <c r="F147" s="5"/>
      <c r="G147" s="5"/>
      <c r="H147" s="5">
        <v>200000</v>
      </c>
      <c r="I147" s="5"/>
      <c r="J147" s="32"/>
      <c r="M147" t="s">
        <v>718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719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32"/>
      <c r="L149" t="s">
        <v>721</v>
      </c>
      <c r="M149" t="s">
        <v>720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5" t="s">
        <v>257</v>
      </c>
      <c r="D150" s="4" t="s">
        <v>677</v>
      </c>
      <c r="E150" s="5">
        <v>2000000</v>
      </c>
      <c r="F150" s="5"/>
      <c r="G150" s="5"/>
      <c r="H150" s="5"/>
      <c r="I150" s="5"/>
      <c r="J150" s="32" t="s">
        <v>739</v>
      </c>
      <c r="L150" t="s">
        <v>746</v>
      </c>
      <c r="M150" t="s">
        <v>722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723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712</v>
      </c>
      <c r="E152" s="5"/>
      <c r="F152" s="5" t="s">
        <v>807</v>
      </c>
      <c r="G152" s="5"/>
      <c r="H152" s="5">
        <v>1020000</v>
      </c>
      <c r="I152" s="5"/>
      <c r="J152" s="32">
        <f>H152*0.08/1.08</f>
        <v>75555.555555555547</v>
      </c>
      <c r="L152" t="s">
        <v>751</v>
      </c>
      <c r="M152" t="s">
        <v>745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674</v>
      </c>
      <c r="E153" s="5"/>
      <c r="F153" s="5"/>
      <c r="G153" s="5"/>
      <c r="H153" s="5">
        <v>22200</v>
      </c>
      <c r="I153" s="5"/>
      <c r="J153" s="32"/>
      <c r="M153" t="s">
        <v>731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733</v>
      </c>
      <c r="W153" t="s">
        <v>732</v>
      </c>
    </row>
    <row r="154" spans="2:28" x14ac:dyDescent="0.55000000000000004">
      <c r="B154" s="8"/>
      <c r="C154" s="8"/>
      <c r="D154" s="4" t="s">
        <v>713</v>
      </c>
      <c r="E154" s="5"/>
      <c r="F154" s="5"/>
      <c r="G154" s="5"/>
      <c r="H154" s="5">
        <v>300000</v>
      </c>
      <c r="I154" s="5"/>
      <c r="J154" s="32"/>
      <c r="M154" t="s">
        <v>752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674</v>
      </c>
      <c r="E155" s="5"/>
      <c r="F155" s="5"/>
      <c r="G155" s="5"/>
      <c r="H155" s="5">
        <v>22200</v>
      </c>
      <c r="I155" s="5"/>
      <c r="J155" s="32"/>
      <c r="M155" t="s">
        <v>753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714</v>
      </c>
      <c r="E156" s="5"/>
      <c r="F156" s="5" t="s">
        <v>807</v>
      </c>
      <c r="G156" s="5"/>
      <c r="H156" s="5">
        <v>2110000</v>
      </c>
      <c r="I156" s="5"/>
      <c r="J156" s="32">
        <f>H156*0.08/1.08</f>
        <v>156296.29629629629</v>
      </c>
      <c r="M156" t="s">
        <v>754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674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809</v>
      </c>
    </row>
    <row r="158" spans="2:28" x14ac:dyDescent="0.55000000000000004">
      <c r="B158" s="8"/>
      <c r="C158" s="8" t="s">
        <v>806</v>
      </c>
      <c r="D158" s="4" t="s">
        <v>715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798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799</v>
      </c>
      <c r="Z161" s="1"/>
    </row>
    <row r="162" spans="2:26" x14ac:dyDescent="0.55000000000000004">
      <c r="B162" s="8"/>
      <c r="C162" s="8"/>
      <c r="D162" s="4" t="s">
        <v>716</v>
      </c>
      <c r="E162" s="5"/>
      <c r="F162" s="5"/>
      <c r="G162" s="5"/>
      <c r="H162" s="5">
        <v>200000</v>
      </c>
      <c r="I162" s="5"/>
      <c r="J162" s="32"/>
      <c r="M162" t="s">
        <v>805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716</v>
      </c>
      <c r="E163" s="5"/>
      <c r="F163" s="5"/>
      <c r="G163" s="5"/>
      <c r="H163" s="5">
        <v>300000</v>
      </c>
      <c r="I163" s="5"/>
      <c r="J163" s="32"/>
      <c r="M163" t="s">
        <v>753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717</v>
      </c>
      <c r="E164" s="5"/>
      <c r="F164" s="5"/>
      <c r="G164" s="5"/>
      <c r="H164" s="5">
        <v>170000</v>
      </c>
      <c r="I164" s="5"/>
      <c r="J164" s="32"/>
      <c r="M164" t="s">
        <v>753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749</v>
      </c>
      <c r="D165" s="4" t="s">
        <v>736</v>
      </c>
      <c r="E165" s="5">
        <v>6043723</v>
      </c>
      <c r="F165" s="5"/>
      <c r="G165" s="5"/>
      <c r="H165" s="5"/>
      <c r="I165" s="5"/>
      <c r="J165" s="32"/>
      <c r="N165" s="43">
        <v>20</v>
      </c>
      <c r="O165" s="43">
        <v>340</v>
      </c>
      <c r="P165" s="43">
        <f>O165*0.08</f>
        <v>27.2</v>
      </c>
      <c r="Q165" s="43">
        <v>0</v>
      </c>
      <c r="R165" s="43">
        <v>0</v>
      </c>
      <c r="S165" s="43">
        <f t="shared" ref="S165:S167" si="42">SUM(O165:R165)</f>
        <v>367.2</v>
      </c>
      <c r="T165" s="51">
        <f t="shared" ref="T165" si="43">Y165</f>
        <v>374.5</v>
      </c>
      <c r="U165" s="43">
        <f t="shared" ref="U165:U167" si="44">T165-S165</f>
        <v>7.3000000000000114</v>
      </c>
      <c r="V165" s="54">
        <f t="shared" ref="V165" si="45">U165*N165</f>
        <v>146.00000000000023</v>
      </c>
      <c r="W165" s="52">
        <v>3.5</v>
      </c>
      <c r="X165" s="43">
        <v>107</v>
      </c>
      <c r="Y165" s="53">
        <f t="shared" ref="Y165" si="46">W165*X165</f>
        <v>374.5</v>
      </c>
      <c r="Z165" s="1">
        <f t="shared" ref="Z165" si="47">O165*N165</f>
        <v>6800</v>
      </c>
    </row>
    <row r="166" spans="2:26" x14ac:dyDescent="0.55000000000000004">
      <c r="B166" s="8"/>
      <c r="C166" s="8"/>
      <c r="D166" s="4" t="s">
        <v>727</v>
      </c>
      <c r="E166" s="5"/>
      <c r="F166" s="5"/>
      <c r="G166" s="5"/>
      <c r="H166" s="5">
        <v>5444724</v>
      </c>
      <c r="I166" s="5"/>
      <c r="J166" s="32" t="s">
        <v>748</v>
      </c>
    </row>
    <row r="167" spans="2:26" x14ac:dyDescent="0.55000000000000004">
      <c r="B167" s="8"/>
      <c r="C167" s="8"/>
      <c r="D167" s="4" t="s">
        <v>728</v>
      </c>
      <c r="E167" s="5">
        <v>87738225</v>
      </c>
      <c r="F167" s="5"/>
      <c r="G167" s="5"/>
      <c r="H167" s="5"/>
      <c r="I167" s="5"/>
      <c r="J167" s="32"/>
      <c r="M167" t="s">
        <v>847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729</v>
      </c>
      <c r="E168" s="5"/>
      <c r="F168" s="5"/>
      <c r="G168" s="5"/>
      <c r="H168" s="5">
        <v>85536000</v>
      </c>
      <c r="I168" s="5"/>
      <c r="J168" s="32"/>
      <c r="M168" t="s">
        <v>848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730</v>
      </c>
      <c r="E169" s="5"/>
      <c r="F169" s="5"/>
      <c r="G169" s="5"/>
      <c r="H169" s="5"/>
      <c r="I169" s="5"/>
      <c r="J169" s="32">
        <f>AG144*10000</f>
        <v>6336000</v>
      </c>
      <c r="M169" t="s">
        <v>878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737</v>
      </c>
      <c r="E171" s="5"/>
      <c r="F171" s="5"/>
      <c r="G171" s="5" t="s">
        <v>750</v>
      </c>
      <c r="H171" s="5">
        <v>356400</v>
      </c>
      <c r="I171" s="5"/>
      <c r="J171" s="32">
        <f>H171*0.08/1.08</f>
        <v>26400</v>
      </c>
      <c r="L171" t="s">
        <v>897</v>
      </c>
      <c r="M171" s="42" t="s">
        <v>879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674</v>
      </c>
      <c r="E172" s="5"/>
      <c r="F172" s="5"/>
      <c r="G172" s="5" t="s">
        <v>750</v>
      </c>
      <c r="H172" s="5">
        <v>3500</v>
      </c>
      <c r="I172" s="5"/>
      <c r="J172" s="18" t="s">
        <v>747</v>
      </c>
      <c r="L172" t="s">
        <v>898</v>
      </c>
      <c r="M172" s="42" t="s">
        <v>880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806</v>
      </c>
      <c r="D173" s="4" t="s">
        <v>738</v>
      </c>
      <c r="E173" s="5">
        <v>700000</v>
      </c>
      <c r="F173" s="5"/>
      <c r="G173" s="5"/>
      <c r="H173" s="5"/>
      <c r="I173" s="5"/>
      <c r="J173" s="18"/>
      <c r="M173" s="42" t="s">
        <v>905</v>
      </c>
      <c r="N173" s="11" t="s">
        <v>906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907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  <c r="M175" t="s">
        <v>913</v>
      </c>
      <c r="O175">
        <v>74</v>
      </c>
      <c r="P175" s="42">
        <f>O175*0.08</f>
        <v>5.92</v>
      </c>
      <c r="Q175">
        <v>2.5</v>
      </c>
      <c r="R175">
        <v>4.5</v>
      </c>
      <c r="S175" s="42">
        <f t="shared" ref="S175" si="57">SUM(O175:R175)</f>
        <v>86.92</v>
      </c>
      <c r="T175" s="42">
        <v>87</v>
      </c>
      <c r="U175" s="42">
        <f t="shared" ref="U175" si="58">T175-S175</f>
        <v>7.9999999999998295E-2</v>
      </c>
      <c r="W175" t="s">
        <v>911</v>
      </c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  <c r="M176" t="s">
        <v>912</v>
      </c>
      <c r="O176">
        <v>70</v>
      </c>
      <c r="P176" s="42">
        <f>O176*0.08</f>
        <v>5.6000000000000005</v>
      </c>
      <c r="Q176">
        <v>2.5</v>
      </c>
      <c r="R176">
        <v>4.5</v>
      </c>
      <c r="S176" s="42">
        <f t="shared" ref="S176:S177" si="59">SUM(O176:R176)</f>
        <v>82.6</v>
      </c>
      <c r="T176" s="42">
        <v>83</v>
      </c>
      <c r="U176" s="42">
        <f t="shared" ref="U176:U177" si="60">T176-S176</f>
        <v>0.40000000000000568</v>
      </c>
      <c r="W176" t="s">
        <v>911</v>
      </c>
    </row>
    <row r="177" spans="2:23" x14ac:dyDescent="0.55000000000000004">
      <c r="B177" s="8"/>
      <c r="C177" s="8"/>
      <c r="D177" s="4" t="s">
        <v>812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  <c r="M177" t="s">
        <v>914</v>
      </c>
      <c r="O177">
        <v>68</v>
      </c>
      <c r="P177" s="42">
        <f>O177*0.08</f>
        <v>5.44</v>
      </c>
      <c r="Q177">
        <v>2.5</v>
      </c>
      <c r="R177">
        <v>4.5</v>
      </c>
      <c r="S177" s="42">
        <f t="shared" si="59"/>
        <v>80.44</v>
      </c>
      <c r="T177" s="42">
        <v>81</v>
      </c>
      <c r="U177" s="42">
        <f t="shared" si="60"/>
        <v>0.56000000000000227</v>
      </c>
      <c r="W177" t="s">
        <v>911</v>
      </c>
    </row>
    <row r="178" spans="2:23" x14ac:dyDescent="0.55000000000000004">
      <c r="B178" s="8"/>
      <c r="C178" s="8"/>
      <c r="D178" s="4" t="s">
        <v>674</v>
      </c>
      <c r="E178" s="5"/>
      <c r="F178" s="5"/>
      <c r="G178" s="5" t="s">
        <v>330</v>
      </c>
      <c r="H178" s="5">
        <v>270000</v>
      </c>
      <c r="I178" s="5"/>
      <c r="J178" s="18"/>
      <c r="M178" t="s">
        <v>910</v>
      </c>
      <c r="O178">
        <v>56</v>
      </c>
      <c r="P178" s="42">
        <f>O178*0.08</f>
        <v>4.4800000000000004</v>
      </c>
      <c r="Q178">
        <v>3</v>
      </c>
      <c r="R178">
        <v>5</v>
      </c>
      <c r="S178" s="42">
        <f t="shared" ref="S178" si="61">SUM(O178:R178)</f>
        <v>68.48</v>
      </c>
      <c r="T178" s="42">
        <v>69</v>
      </c>
      <c r="U178" s="42">
        <f t="shared" ref="U178" si="62">T178-S178</f>
        <v>0.51999999999999602</v>
      </c>
      <c r="W178" t="s">
        <v>911</v>
      </c>
    </row>
    <row r="179" spans="2:23" x14ac:dyDescent="0.55000000000000004">
      <c r="B179" s="8"/>
      <c r="C179" s="8" t="s">
        <v>806</v>
      </c>
      <c r="D179" s="4" t="s">
        <v>811</v>
      </c>
      <c r="E179" s="5">
        <v>4600000</v>
      </c>
      <c r="F179" s="5"/>
      <c r="G179" s="5"/>
      <c r="H179" s="5"/>
      <c r="I179" s="5"/>
      <c r="J179" s="18"/>
    </row>
    <row r="180" spans="2:23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</row>
    <row r="181" spans="2:23" x14ac:dyDescent="0.55000000000000004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</row>
    <row r="182" spans="2:23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</row>
    <row r="183" spans="2:23" x14ac:dyDescent="0.55000000000000004">
      <c r="B183" s="8"/>
      <c r="C183" s="8"/>
      <c r="D183" s="4" t="s">
        <v>881</v>
      </c>
      <c r="E183" s="5"/>
      <c r="F183" s="5"/>
      <c r="G183" s="5"/>
      <c r="H183" s="5">
        <v>900000</v>
      </c>
      <c r="I183" s="5"/>
      <c r="J183" s="18" t="s">
        <v>888</v>
      </c>
    </row>
    <row r="184" spans="2:23" x14ac:dyDescent="0.55000000000000004">
      <c r="B184" s="8"/>
      <c r="C184" s="8"/>
      <c r="D184" s="4" t="s">
        <v>882</v>
      </c>
      <c r="E184" s="5"/>
      <c r="F184" s="5"/>
      <c r="G184" s="5"/>
      <c r="H184" s="5">
        <v>1000000</v>
      </c>
      <c r="I184" s="5"/>
      <c r="J184" s="18" t="s">
        <v>888</v>
      </c>
    </row>
    <row r="185" spans="2:23" x14ac:dyDescent="0.55000000000000004">
      <c r="B185" s="8"/>
      <c r="C185" s="8"/>
      <c r="D185" s="4" t="s">
        <v>674</v>
      </c>
      <c r="E185" s="5"/>
      <c r="F185" s="5"/>
      <c r="G185" s="5"/>
      <c r="H185" s="5">
        <v>120000</v>
      </c>
      <c r="I185" s="5"/>
      <c r="J185" s="18"/>
    </row>
    <row r="186" spans="2:23" x14ac:dyDescent="0.55000000000000004">
      <c r="B186" s="8"/>
      <c r="C186" s="8" t="s">
        <v>889</v>
      </c>
      <c r="D186" s="4" t="s">
        <v>883</v>
      </c>
      <c r="E186" s="5">
        <v>1670000</v>
      </c>
      <c r="F186" s="5"/>
      <c r="G186" s="5"/>
      <c r="H186" s="5"/>
      <c r="I186" s="5"/>
      <c r="J186" s="18"/>
    </row>
    <row r="187" spans="2:23" x14ac:dyDescent="0.55000000000000004">
      <c r="B187" s="8"/>
      <c r="C187" s="8" t="s">
        <v>890</v>
      </c>
      <c r="D187" s="4" t="s">
        <v>884</v>
      </c>
      <c r="E187" s="5">
        <v>1900000</v>
      </c>
      <c r="F187" s="5"/>
      <c r="G187" s="5"/>
      <c r="H187" s="5"/>
      <c r="I187" s="5"/>
      <c r="J187" s="18"/>
    </row>
    <row r="188" spans="2:23" x14ac:dyDescent="0.55000000000000004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</row>
    <row r="189" spans="2:23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</row>
    <row r="190" spans="2:23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</row>
    <row r="191" spans="2:23" x14ac:dyDescent="0.55000000000000004">
      <c r="B191" s="8"/>
      <c r="C191" s="8"/>
      <c r="D191" s="4" t="s">
        <v>885</v>
      </c>
      <c r="E191" s="5"/>
      <c r="F191" s="5"/>
      <c r="G191" s="5"/>
      <c r="H191" s="5">
        <v>200000</v>
      </c>
      <c r="I191" s="5"/>
      <c r="J191" s="18" t="s">
        <v>888</v>
      </c>
    </row>
    <row r="192" spans="2:23" x14ac:dyDescent="0.55000000000000004">
      <c r="B192" s="8"/>
      <c r="C192" s="8"/>
      <c r="D192" s="4" t="s">
        <v>885</v>
      </c>
      <c r="E192" s="5"/>
      <c r="F192" s="5"/>
      <c r="G192" s="5"/>
      <c r="H192" s="5">
        <v>300000</v>
      </c>
      <c r="I192" s="5"/>
      <c r="J192" s="18" t="s">
        <v>888</v>
      </c>
    </row>
    <row r="193" spans="2:29" x14ac:dyDescent="0.55000000000000004">
      <c r="B193" s="8"/>
      <c r="C193" s="8"/>
      <c r="D193" s="4" t="s">
        <v>886</v>
      </c>
      <c r="E193" s="5"/>
      <c r="F193" s="5"/>
      <c r="G193" s="5"/>
      <c r="H193" s="5">
        <v>170000</v>
      </c>
      <c r="I193" s="5"/>
      <c r="J193" s="18" t="s">
        <v>888</v>
      </c>
    </row>
    <row r="194" spans="2:29" x14ac:dyDescent="0.55000000000000004">
      <c r="B194" s="8"/>
      <c r="C194" s="8"/>
      <c r="D194" s="4" t="s">
        <v>887</v>
      </c>
      <c r="E194" s="5"/>
      <c r="F194" s="5"/>
      <c r="G194" s="5"/>
      <c r="H194" s="5">
        <v>3000000</v>
      </c>
      <c r="I194" s="5"/>
      <c r="J194" s="18"/>
    </row>
    <row r="195" spans="2:29" x14ac:dyDescent="0.55000000000000004">
      <c r="B195" s="8"/>
      <c r="C195" s="8"/>
      <c r="D195" s="4"/>
      <c r="E195" s="5"/>
      <c r="F195" s="5"/>
      <c r="G195" s="5"/>
      <c r="H195" s="5"/>
      <c r="I195" s="5"/>
      <c r="J195" s="18"/>
    </row>
    <row r="196" spans="2:29" x14ac:dyDescent="0.55000000000000004">
      <c r="B196" s="8"/>
      <c r="C196" s="8"/>
      <c r="D196" s="4"/>
      <c r="E196" s="5"/>
      <c r="F196" s="5"/>
      <c r="G196" s="5"/>
      <c r="H196" s="5"/>
      <c r="I196" s="5"/>
      <c r="J196" s="7"/>
      <c r="AA196">
        <f>IF(G199=AA$66,H199,0)</f>
        <v>0</v>
      </c>
      <c r="AB196">
        <f>IF(G199=AB$66,H199,0)</f>
        <v>0</v>
      </c>
      <c r="AC196">
        <f>IF(G199=AC$66,H199,0)</f>
        <v>0</v>
      </c>
    </row>
    <row r="197" spans="2:29" x14ac:dyDescent="0.55000000000000004">
      <c r="B197" s="4"/>
      <c r="C197" s="4"/>
      <c r="D197" s="4" t="s">
        <v>20</v>
      </c>
      <c r="E197" s="5">
        <f>SUM(E67:E196)</f>
        <v>133052488</v>
      </c>
      <c r="F197" s="5"/>
      <c r="G197" s="5"/>
      <c r="H197" s="5">
        <f>SUM(H67:H196)</f>
        <v>127191932</v>
      </c>
      <c r="I197" s="5"/>
      <c r="J197" s="20">
        <f>SUM(J67:J196)</f>
        <v>7403131.0370370364</v>
      </c>
      <c r="M197" s="3"/>
      <c r="AA197">
        <f>IF(G200=AA$66,H200,0)</f>
        <v>0</v>
      </c>
      <c r="AB197">
        <f>IF(G200=AB$66,H200,0)</f>
        <v>0</v>
      </c>
      <c r="AC197">
        <f>IF(G200=AC$66,H200,0)</f>
        <v>0</v>
      </c>
    </row>
    <row r="198" spans="2:29" x14ac:dyDescent="0.55000000000000004">
      <c r="D198" s="4" t="s">
        <v>21</v>
      </c>
      <c r="F198" s="1">
        <f>SUM(F67:F197)</f>
        <v>0</v>
      </c>
      <c r="AA198" s="1">
        <f>SUM(AA67:AA197)</f>
        <v>4313768.5308641978</v>
      </c>
      <c r="AB198" s="1">
        <f>SUM(AB67:AB197)</f>
        <v>2876223.2</v>
      </c>
      <c r="AC198" s="1">
        <f>SUM(AC67:AC197)</f>
        <v>12186931.6</v>
      </c>
    </row>
    <row r="199" spans="2:29" x14ac:dyDescent="0.55000000000000004">
      <c r="D199" s="4" t="s">
        <v>92</v>
      </c>
      <c r="F199" s="33">
        <f>E197-H197</f>
        <v>5860556</v>
      </c>
      <c r="J199" s="55"/>
    </row>
    <row r="200" spans="2:29" x14ac:dyDescent="0.55000000000000004">
      <c r="E200" s="5">
        <f>SUM(E67:E88)</f>
        <v>10541900</v>
      </c>
      <c r="H200" s="5">
        <f>SUM(H67:H88)</f>
        <v>10026544</v>
      </c>
      <c r="L200" t="s">
        <v>429</v>
      </c>
      <c r="M200" s="3">
        <f>E200-H200</f>
        <v>515356</v>
      </c>
    </row>
    <row r="201" spans="2:29" x14ac:dyDescent="0.55000000000000004">
      <c r="E201" s="5">
        <f>SUM(E89:E123)</f>
        <v>9218640</v>
      </c>
      <c r="H201" s="5">
        <f>SUM(H89:H123)</f>
        <v>7021091</v>
      </c>
      <c r="L201" t="s">
        <v>430</v>
      </c>
      <c r="M201" s="3">
        <f>E201-H201</f>
        <v>2197549</v>
      </c>
    </row>
    <row r="202" spans="2:29" x14ac:dyDescent="0.55000000000000004">
      <c r="E202" s="1">
        <f>SUM(E125:E196)</f>
        <v>113291948</v>
      </c>
      <c r="H202" s="1">
        <f>SUM(H125:H196)</f>
        <v>110144297</v>
      </c>
      <c r="L202" t="s">
        <v>494</v>
      </c>
      <c r="M202" s="3">
        <f>E202-H202</f>
        <v>3147651</v>
      </c>
    </row>
    <row r="203" spans="2:29" x14ac:dyDescent="0.55000000000000004">
      <c r="M203" s="3"/>
    </row>
    <row r="204" spans="2:29" s="1" customFormat="1" x14ac:dyDescent="0.55000000000000004">
      <c r="B204"/>
      <c r="C204"/>
      <c r="D204" t="s">
        <v>143</v>
      </c>
      <c r="E204" s="1">
        <v>400000</v>
      </c>
      <c r="F204" s="1">
        <f>E204*G204</f>
        <v>2000000</v>
      </c>
      <c r="G204" s="1">
        <v>5</v>
      </c>
      <c r="J204" s="14"/>
      <c r="K204"/>
      <c r="L204"/>
      <c r="M204"/>
      <c r="N204"/>
    </row>
    <row r="205" spans="2:29" s="1" customFormat="1" x14ac:dyDescent="0.55000000000000004">
      <c r="B205"/>
      <c r="C205"/>
      <c r="D205" t="s">
        <v>143</v>
      </c>
      <c r="E205" s="1">
        <v>500000</v>
      </c>
      <c r="F205" s="1">
        <f>E205*G205</f>
        <v>1000000</v>
      </c>
      <c r="G205" s="1">
        <v>2</v>
      </c>
      <c r="J205" s="14"/>
      <c r="K205"/>
      <c r="L205"/>
      <c r="M205"/>
      <c r="N205"/>
    </row>
    <row r="206" spans="2:29" s="1" customFormat="1" x14ac:dyDescent="0.55000000000000004">
      <c r="B206"/>
      <c r="C206"/>
      <c r="D206" t="s">
        <v>169</v>
      </c>
      <c r="E206" s="1">
        <v>3000000</v>
      </c>
      <c r="F206" s="1">
        <f>E206*G206</f>
        <v>3000000</v>
      </c>
      <c r="G206" s="1">
        <v>1</v>
      </c>
      <c r="J206" s="14"/>
      <c r="K206"/>
      <c r="L206"/>
      <c r="M206"/>
      <c r="N206"/>
    </row>
    <row r="207" spans="2:29" x14ac:dyDescent="0.55000000000000004">
      <c r="D207" t="s">
        <v>144</v>
      </c>
      <c r="E207" s="1">
        <v>170000</v>
      </c>
      <c r="G207" s="1">
        <v>5</v>
      </c>
    </row>
    <row r="208" spans="2:29" x14ac:dyDescent="0.55000000000000004">
      <c r="D208" t="s">
        <v>148</v>
      </c>
      <c r="E208" s="1">
        <v>114380</v>
      </c>
      <c r="F208" s="1">
        <f>E208*G208</f>
        <v>0</v>
      </c>
      <c r="G208" s="1">
        <v>0</v>
      </c>
      <c r="H208" s="1">
        <v>114380</v>
      </c>
    </row>
    <row r="209" spans="4:10" x14ac:dyDescent="0.55000000000000004">
      <c r="D209" t="s">
        <v>340</v>
      </c>
      <c r="E209" s="1">
        <v>254000</v>
      </c>
      <c r="F209" s="1">
        <f>E209*G209</f>
        <v>254000</v>
      </c>
      <c r="G209" s="1">
        <v>1</v>
      </c>
    </row>
    <row r="210" spans="4:10" x14ac:dyDescent="0.55000000000000004">
      <c r="D210" s="1" t="s">
        <v>149</v>
      </c>
      <c r="F210" s="33">
        <f>SUM(F199:F209)</f>
        <v>12114556</v>
      </c>
      <c r="J210" s="56">
        <f>F210+J197</f>
        <v>19517687.037037037</v>
      </c>
    </row>
    <row r="212" spans="4:10" x14ac:dyDescent="0.55000000000000004">
      <c r="D212" t="s">
        <v>742</v>
      </c>
      <c r="E212" s="1">
        <v>450000</v>
      </c>
      <c r="F212" s="1">
        <f t="shared" ref="F212:F214" si="63">E212*G212</f>
        <v>5400000</v>
      </c>
      <c r="G212" s="1">
        <v>12</v>
      </c>
    </row>
    <row r="213" spans="4:10" x14ac:dyDescent="0.55000000000000004">
      <c r="D213" t="s">
        <v>743</v>
      </c>
      <c r="E213" s="1">
        <v>3000000</v>
      </c>
      <c r="F213" s="1">
        <f t="shared" si="63"/>
        <v>6000000</v>
      </c>
      <c r="G213" s="1">
        <v>2</v>
      </c>
    </row>
    <row r="214" spans="4:10" x14ac:dyDescent="0.55000000000000004">
      <c r="D214" t="s">
        <v>744</v>
      </c>
      <c r="E214" s="1">
        <v>80000</v>
      </c>
      <c r="F214" s="1">
        <f t="shared" si="63"/>
        <v>480000</v>
      </c>
      <c r="G21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10" workbookViewId="0">
      <selection activeCell="E25" sqref="E25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8" t="s">
        <v>223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8" t="s">
        <v>217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8" t="s">
        <v>217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8" t="s">
        <v>909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8" t="s">
        <v>909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8" t="s">
        <v>908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678</v>
      </c>
      <c r="D17" s="4" t="s">
        <v>675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740</v>
      </c>
      <c r="D18" s="50" t="s">
        <v>800</v>
      </c>
      <c r="E18" s="8"/>
      <c r="F18" s="41">
        <v>85536000</v>
      </c>
      <c r="G18" s="4" t="s">
        <v>591</v>
      </c>
      <c r="H18" s="41">
        <v>87738225</v>
      </c>
      <c r="I18" s="8" t="s">
        <v>801</v>
      </c>
      <c r="J18" s="8" t="s">
        <v>802</v>
      </c>
    </row>
    <row r="19" spans="2:10" x14ac:dyDescent="0.55000000000000004">
      <c r="B19" s="4">
        <v>17</v>
      </c>
      <c r="C19" s="4" t="s">
        <v>741</v>
      </c>
      <c r="D19" s="4" t="s">
        <v>869</v>
      </c>
      <c r="E19" s="8" t="s">
        <v>902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870</v>
      </c>
      <c r="E20" s="8" t="s">
        <v>902</v>
      </c>
      <c r="F20" s="41">
        <f>輸出のみ!H154</f>
        <v>300000</v>
      </c>
      <c r="G20" s="4" t="s">
        <v>591</v>
      </c>
      <c r="H20" s="41" t="s">
        <v>901</v>
      </c>
      <c r="I20" s="4"/>
      <c r="J20" s="8"/>
    </row>
    <row r="21" spans="2:10" x14ac:dyDescent="0.55000000000000004">
      <c r="B21" s="4">
        <v>19</v>
      </c>
      <c r="C21" s="4"/>
      <c r="D21" s="4" t="s">
        <v>871</v>
      </c>
      <c r="E21" s="8" t="s">
        <v>902</v>
      </c>
      <c r="F21" s="41">
        <f>輸出のみ!H156</f>
        <v>2110000</v>
      </c>
      <c r="G21" s="4" t="s">
        <v>591</v>
      </c>
      <c r="H21" s="41" t="s">
        <v>901</v>
      </c>
      <c r="I21" s="4"/>
      <c r="J21" s="8"/>
    </row>
    <row r="22" spans="2:10" x14ac:dyDescent="0.55000000000000004">
      <c r="B22" s="4">
        <v>20</v>
      </c>
      <c r="C22" s="4" t="s">
        <v>872</v>
      </c>
      <c r="D22" s="4" t="s">
        <v>875</v>
      </c>
      <c r="E22" s="8" t="s">
        <v>903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904</v>
      </c>
      <c r="J22" s="8"/>
    </row>
    <row r="23" spans="2:10" x14ac:dyDescent="0.55000000000000004">
      <c r="B23" s="4">
        <v>21</v>
      </c>
      <c r="C23" s="4" t="s">
        <v>873</v>
      </c>
      <c r="D23" s="4" t="s">
        <v>869</v>
      </c>
      <c r="E23" s="8" t="s">
        <v>904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874</v>
      </c>
      <c r="D24" s="4" t="s">
        <v>876</v>
      </c>
      <c r="E24" s="8"/>
      <c r="F24" s="41">
        <f>輸出のみ!H177</f>
        <v>3700000</v>
      </c>
      <c r="G24" s="4" t="s">
        <v>900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895</v>
      </c>
      <c r="D25" s="4" t="s">
        <v>899</v>
      </c>
      <c r="E25" s="8"/>
      <c r="F25" s="41">
        <v>972000</v>
      </c>
      <c r="G25" s="4" t="s">
        <v>900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896</v>
      </c>
      <c r="D26" s="4" t="s">
        <v>652</v>
      </c>
      <c r="E26" s="4"/>
      <c r="F26" s="41">
        <v>1188000</v>
      </c>
      <c r="G26" s="4" t="s">
        <v>900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877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2019-07-17T08:16:01Z</dcterms:modified>
</cp:coreProperties>
</file>