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9EDD0C2E-430E-4ABC-B321-7EA8C2EF64EF}" xr6:coauthVersionLast="43" xr6:coauthVersionMax="43" xr10:uidLastSave="{00000000-0000-0000-0000-000000000000}"/>
  <bookViews>
    <workbookView xWindow="380" yWindow="31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S145" i="10" l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P132" i="10"/>
  <c r="S132" i="10" s="1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4" i="11" l="1"/>
  <c r="F24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S129" i="10"/>
  <c r="U129" i="10" s="1"/>
  <c r="H183" i="10" l="1"/>
  <c r="E183" i="10"/>
  <c r="H182" i="10"/>
  <c r="E182" i="10"/>
  <c r="P128" i="10"/>
  <c r="S128" i="10" s="1"/>
  <c r="U128" i="10" s="1"/>
  <c r="M183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181" i="10"/>
  <c r="E181" i="10"/>
  <c r="F179" i="10"/>
  <c r="H178" i="10"/>
  <c r="E178" i="10"/>
  <c r="F189" i="10"/>
  <c r="AC178" i="10"/>
  <c r="AC177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78" i="10"/>
  <c r="AB177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78" i="10"/>
  <c r="AA177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80" i="10" l="1"/>
  <c r="AC179" i="10"/>
  <c r="AA179" i="10"/>
  <c r="AB179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82" i="10" l="1"/>
  <c r="E65" i="10" l="1"/>
  <c r="F31" i="4" l="1"/>
  <c r="O82" i="10" l="1"/>
  <c r="M181" i="10" l="1"/>
  <c r="F186" i="10"/>
  <c r="F188" i="10" l="1"/>
  <c r="F185" i="10" l="1"/>
  <c r="F190" i="10" s="1"/>
  <c r="O9" i="1" l="1"/>
  <c r="H24" i="9" l="1"/>
  <c r="F24" i="9"/>
  <c r="F26" i="9" s="1"/>
  <c r="H38" i="5" l="1"/>
  <c r="H41" i="6"/>
  <c r="H24" i="3" l="1"/>
  <c r="H27" i="2"/>
  <c r="F41" i="6" l="1"/>
  <c r="F43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23" i="9" s="1"/>
  <c r="F25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<sst xmlns="http://schemas.openxmlformats.org/spreadsheetml/2006/main" count="1223" uniqueCount="750">
  <si>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</si>
  <si>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</si>
  <si>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</si>
  <si>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</si>
  <si>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</si>
  <si>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</si>
  <si>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</si>
  <si>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</si>
  <si>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</si>
  <si>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</si>
  <si>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</si>
  <si>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</si>
  <si>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</si>
  <si>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</si>
  <si>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</si>
  <si>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</si>
  <si>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</si>
  <si>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</si>
  <si>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</si>
  <si>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</si>
  <si>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</si>
  <si>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</si>
  <si>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</si>
  <si>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</si>
  <si>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</si>
  <si>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</si>
  <si>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</si>
  <si>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</si>
  <si>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</si>
  <si>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</si>
  <si>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</si>
  <si>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</si>
  <si>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</si>
  <si>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</si>
  <si>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</si>
  <si>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</si>
  <si>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</si>
  <si>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</si>
  <si>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</si>
  <si>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</si>
  <si>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</si>
  <si>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</si>
  <si>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</si>
  <si>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</si>
  <si>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</si>
  <si>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</si>
  <si>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</si>
  <si>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</si>
  <si>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</si>
  <si>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</si>
  <si>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</si>
  <si>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</si>
  <si>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</si>
  <si>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</si>
  <si>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</si>
  <si>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</si>
  <si>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</si>
  <si>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</si>
  <si>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</si>
  <si>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</si>
  <si>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</si>
  <si>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</si>
  <si>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</si>
  <si>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</si>
  <si>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</si>
  <si>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</si>
  <si>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</si>
  <si>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</si>
  <si>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</si>
  <si>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</si>
  <si>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</si>
  <si>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</si>
  <si>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</si>
  <si>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</si>
  <si>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</si>
  <si>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</si>
  <si>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</si>
  <si>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</si>
  <si>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</si>
  <si>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</si>
  <si>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</si>
  <si>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</si>
  <si>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</si>
  <si>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</si>
  <si>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</si>
  <si>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</si>
  <si>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</si>
  <si>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</si>
  <si>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</si>
  <si>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</si>
  <si>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</si>
  <si>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</si>
  <si>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</si>
  <si>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</si>
  <si>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</si>
  <si>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</si>
  <si>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</si>
  <si>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</si>
  <si>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</si>
  <si>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</si>
  <si>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</si>
  <si>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</si>
  <si>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</si>
  <si>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</si>
  <si>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</si>
  <si>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</si>
  <si>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</si>
  <si>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</si>
  <si>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</si>
  <si>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</si>
  <si>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</si>
  <si>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</si>
  <si>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</si>
  <si>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</si>
  <si>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</si>
  <si>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</si>
  <si>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</si>
  <si>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</si>
  <si>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</si>
  <si>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</si>
  <si>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</si>
  <si>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</si>
  <si>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</si>
  <si>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</si>
  <si>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</si>
  <si>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</si>
  <si>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</si>
  <si>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</si>
  <si>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</si>
  <si>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</si>
  <si>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</si>
  <si>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</si>
  <si>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</si>
  <si>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</si>
  <si>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</si>
  <si>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</si>
  <si>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</si>
  <si>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</si>
  <si>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</si>
  <si>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</si>
  <si>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</si>
  <si>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</si>
  <si>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</si>
  <si>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</si>
  <si>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</si>
  <si>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</si>
  <si>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</si>
  <si>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</si>
  <si>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</si>
  <si>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</si>
  <si>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</si>
  <si>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</si>
  <si>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</si>
  <si>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</si>
  <si>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</si>
  <si>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</si>
  <si>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</si>
  <si>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</si>
  <si>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</si>
  <si>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</si>
  <si>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</si>
  <si>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</si>
  <si>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</si>
  <si>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</si>
  <si>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</si>
  <si>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</si>
  <si>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</si>
  <si>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</si>
  <si>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</si>
  <si>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</si>
  <si>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</si>
  <si>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</si>
  <si>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</si>
  <si>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</si>
  <si>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</si>
  <si>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</si>
  <si>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</si>
  <si>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</si>
  <si>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</si>
  <si>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</si>
  <si>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</si>
  <si>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</si>
  <si>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</si>
  <si>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</si>
  <si>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</si>
  <si>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</si>
  <si>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</si>
  <si>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</si>
  <si>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</si>
  <si>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</si>
  <si>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</si>
  <si>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</si>
  <si>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</si>
  <si>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</si>
  <si>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</si>
  <si>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</si>
  <si>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</si>
  <si>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</si>
  <si>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</si>
  <si>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</si>
  <si>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</si>
  <si>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</si>
  <si>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</si>
  <si>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</si>
  <si>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</si>
  <si>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</si>
  <si>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</si>
  <si>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</si>
  <si>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</si>
  <si>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</si>
  <si>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</si>
  <si>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</si>
  <si>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</si>
  <si>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</si>
  <si>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</si>
  <si>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</si>
  <si>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</si>
  <si>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</si>
  <si>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</si>
  <si>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</si>
  <si>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</si>
  <si>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</si>
  <si>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</si>
  <si>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</si>
  <si>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</si>
  <si>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</si>
  <si>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</si>
  <si>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</si>
  <si>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</si>
  <si>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</si>
  <si>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</si>
  <si>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</si>
  <si>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</si>
  <si>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</si>
  <si>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</si>
  <si>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</si>
  <si>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</si>
  <si>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</si>
  <si>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</si>
  <si>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</si>
  <si>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</si>
  <si>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</si>
  <si>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</si>
  <si>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</si>
  <si>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</si>
  <si>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</si>
  <si>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</si>
  <si>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</si>
  <si>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</si>
  <si>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</si>
  <si>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</si>
  <si>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</si>
  <si>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</si>
  <si>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</si>
  <si>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</si>
  <si>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</si>
  <si>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</si>
  <si>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</si>
  <si>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</si>
  <si>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</si>
  <si>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</si>
  <si>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</si>
  <si>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</si>
  <si>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</si>
  <si>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</si>
  <si>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</si>
  <si>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</si>
  <si>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</si>
  <si>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</si>
  <si>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</si>
  <si>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</si>
  <si>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</si>
  <si>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</si>
  <si>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</si>
  <si>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</si>
  <si>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</si>
  <si>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</si>
  <si>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</si>
  <si>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</si>
  <si>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</si>
  <si>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</si>
  <si>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</si>
  <si>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</si>
  <si>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</si>
  <si>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</si>
  <si>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</si>
  <si>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</si>
  <si>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</si>
  <si>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</si>
  <si>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</si>
  <si>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</si>
  <si>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</si>
  <si>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</si>
  <si>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</si>
  <si>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</si>
  <si>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</si>
  <si>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</si>
  <si>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</si>
  <si>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</si>
  <si>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</si>
  <si>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</si>
  <si>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</si>
  <si>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</si>
  <si>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</si>
  <si>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</si>
  <si>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</si>
  <si>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</si>
  <si>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</si>
  <si>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</si>
  <si>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</si>
  <si>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</si>
  <si>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</si>
  <si>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</si>
  <si>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</si>
  <si>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</si>
  <si>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</si>
  <si>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</si>
  <si>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</si>
  <si>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</si>
  <si>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</si>
  <si>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</si>
  <si>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</si>
  <si>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</si>
  <si>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</si>
  <si>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</si>
  <si>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</si>
  <si>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</si>
  <si>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</si>
  <si>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</si>
  <si>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</si>
  <si>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</si>
  <si>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</si>
  <si>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</si>
  <si>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</si>
  <si>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</si>
  <si>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</si>
  <si>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</si>
  <si>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</si>
  <si>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</si>
  <si>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</si>
  <si>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</si>
  <si>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</si>
  <si>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</si>
  <si>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</si>
  <si>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</si>
  <si>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</si>
  <si>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</si>
  <si>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</si>
  <si>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</si>
  <si>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</si>
  <si>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</si>
  <si>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</si>
  <si>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</si>
  <si>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</si>
  <si>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</si>
  <si>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</si>
  <si>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</si>
  <si>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</si>
  <si>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</si>
  <si>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</si>
  <si>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</si>
  <si>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</si>
  <si>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</si>
  <si>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</si>
  <si>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</si>
  <si>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</si>
  <si>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</si>
  <si>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</si>
  <si>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</si>
  <si>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</si>
  <si>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</si>
  <si>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</si>
  <si>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</si>
  <si>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</si>
  <si>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</si>
  <si>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</si>
  <si>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</si>
  <si>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</si>
  <si>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</si>
  <si>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</si>
  <si>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</si>
  <si>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</si>
  <si>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</si>
  <si>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</si>
  <si>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</si>
  <si>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</si>
  <si>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</si>
  <si>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</si>
  <si>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</si>
  <si>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</si>
  <si>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</si>
  <si>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</si>
  <si>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</si>
  <si>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</si>
  <si>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</si>
  <si>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</si>
  <si>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</si>
  <si>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</si>
  <si>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</si>
  <si>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</si>
  <si>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</si>
  <si>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</si>
  <si>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</si>
  <si>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</si>
  <si>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</si>
  <si>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</si>
  <si>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</si>
  <si>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</si>
  <si>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</si>
  <si>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</si>
  <si>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</si>
  <si>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</si>
  <si>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</si>
  <si>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</si>
  <si>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</si>
  <si>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</si>
  <si>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</si>
  <si>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</si>
  <si>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</si>
  <si>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</si>
  <si>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</si>
  <si>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</si>
  <si>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</si>
  <si>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</si>
  <si>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</si>
  <si>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</si>
  <si>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</si>
  <si>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</si>
  <si>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</si>
  <si>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</si>
  <si>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</si>
  <si>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</si>
  <si>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</si>
  <si>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</si>
  <si>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</si>
  <si>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</si>
  <si>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</si>
  <si>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</si>
  <si>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</si>
  <si>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</si>
  <si>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</si>
  <si>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</si>
  <si>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</si>
  <si>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</si>
  <si>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</si>
  <si>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</si>
  <si>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</si>
  <si>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</si>
  <si>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</si>
  <si>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</si>
  <si>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</si>
  <si>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</si>
  <si>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</si>
  <si>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</si>
  <si>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</si>
  <si>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</si>
  <si>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</si>
  <si>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</si>
  <si>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</si>
  <si>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</si>
  <si>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</si>
  <si>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</si>
  <si>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</si>
  <si>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</si>
  <si>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</si>
  <si>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</si>
  <si>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</si>
  <si>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</si>
  <si>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</si>
  <si>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</si>
  <si>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</si>
  <si>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</si>
  <si>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</si>
  <si>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</si>
  <si>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</si>
  <si>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</si>
  <si>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</si>
  <si>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</si>
  <si>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</si>
  <si>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</si>
  <si>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</si>
  <si>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</si>
  <si>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</si>
  <si>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</si>
  <si>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</si>
  <si>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</si>
  <si>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</si>
  <si>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</si>
  <si>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</si>
  <si>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</si>
  <si>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</si>
  <si>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</si>
  <si>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</si>
  <si>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</si>
  <si>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</si>
  <si>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</si>
  <si>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</si>
  <si>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</si>
  <si>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</si>
  <si>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</si>
  <si>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</si>
  <si>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</si>
  <si>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</si>
  <si>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</si>
  <si>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</si>
  <si>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</si>
  <si>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</si>
  <si>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</si>
  <si>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</si>
  <si>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</si>
  <si>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</si>
  <si>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</si>
  <si>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</si>
  <si>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</si>
  <si>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</si>
  <si>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</si>
  <si>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</si>
  <si>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</si>
  <si>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</si>
  <si>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</si>
  <si>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</si>
  <si>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</si>
  <si>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</si>
  <si>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</si>
  <si>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</si>
  <si>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</si>
  <si>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</si>
  <si>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</si>
  <si>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</si>
  <si>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</si>
  <si>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</si>
  <si>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</si>
  <si>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</si>
  <si>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</si>
  <si>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</si>
  <si>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</si>
  <si>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</si>
  <si>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</si>
  <si>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</si>
  <si>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</si>
  <si>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</si>
  <si>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</si>
  <si>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</si>
  <si>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</si>
  <si>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</si>
  <si>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</si>
  <si>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</si>
  <si>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</si>
  <si>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</si>
  <si>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</si>
  <si>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</si>
  <si>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</si>
  <si>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</si>
  <si>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</si>
  <si>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</si>
  <si>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</si>
  <si>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</si>
  <si>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</si>
  <si>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</si>
  <si>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</si>
  <si>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</si>
  <si>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</si>
  <si>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</si>
  <si>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</si>
  <si>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</si>
  <si>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</si>
  <si>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</si>
  <si>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</si>
  <si>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</si>
  <si>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</si>
  <si>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</si>
  <si>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</si>
  <si>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</si>
  <si>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</si>
  <si>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</si>
  <si>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</si>
  <si>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</si>
  <si>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</si>
  <si>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</si>
  <si>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</si>
  <si>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</si>
  <si>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</si>
  <si>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</si>
  <si>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</si>
  <si>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</si>
  <si>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</si>
  <si>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</si>
  <si>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</si>
  <si>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</si>
  <si>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</si>
  <si>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</si>
  <si>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</si>
  <si>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</si>
  <si>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</si>
  <si>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</si>
  <si>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</si>
  <si>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</si>
  <si>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</si>
  <si>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</si>
  <si>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</si>
  <si>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</si>
  <si>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</si>
  <si>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</si>
  <si>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</si>
  <si>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</si>
  <si>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</si>
  <si>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</si>
  <si>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</si>
  <si>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</si>
  <si>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</si>
  <si>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</si>
  <si>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</si>
  <si>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</si>
  <si>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</si>
  <si>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</si>
  <si>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</si>
  <si>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</si>
  <si>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</si>
  <si>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</si>
  <si>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</si>
  <si>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</si>
  <si>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</si>
  <si>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</si>
  <si>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</si>
  <si>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</si>
  <si>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</si>
  <si>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</si>
  <si>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</si>
  <si>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</si>
  <si>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</si>
  <si>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</si>
  <si>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??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</si>
  <si>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</si>
  <si>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</si>
  <si>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</si>
  <si>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</si>
  <si>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</si>
  <si>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</si>
  <si>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</si>
  <si>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</si>
  <si>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</si>
  <si>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</si>
  <si>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</si>
  <si>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</si>
  <si>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</si>
  <si>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</si>
  <si>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</si>
  <si>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</si>
  <si>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</si>
  <si>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</si>
  <si>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</si>
  <si>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</si>
  <si>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</si>
  <si>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</si>
  <si>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</si>
  <si>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</si>
  <si>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</si>
  <si>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</si>
  <si>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</si>
  <si>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</si>
  <si>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</si>
  <si>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</si>
  <si>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</si>
  <si>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</si>
  <si>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</si>
  <si>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</si>
  <si>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</si>
  <si>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</si>
  <si>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</si>
  <si>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</si>
  <si>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</si>
  <si>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</si>
  <si>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</si>
  <si>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</si>
  <si>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</si>
  <si>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</si>
  <si>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</si>
  <si>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</si>
  <si>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</si>
  <si>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</si>
  <si>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</si>
  <si>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</si>
  <si>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</si>
  <si>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</si>
  <si>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</si>
  <si>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</si>
  <si>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</si>
  <si>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</si>
  <si>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</si>
  <si>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</si>
  <si>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</si>
  <si>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</si>
  <si>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</si>
  <si>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</si>
  <si>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</si>
  <si>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</si>
  <si>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</si>
  <si>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</si>
  <si>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</si>
  <si>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</si>
  <si>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</si>
  <si>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</si>
  <si>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</si>
  <si>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</si>
  <si>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</si>
  <si>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衣料（ニット）</t>
    <rPh sb="0" eb="2">
      <t>イリョウ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</si>
  <si>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</si>
  <si>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</si>
  <si>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</si>
  <si>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</si>
  <si>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</si>
  <si>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</si>
  <si>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</si>
  <si>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</si>
  <si>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</si>
  <si>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</si>
  <si>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</si>
  <si>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</si>
  <si>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</si>
  <si>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</si>
  <si>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</si>
  <si>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未入金</t>
    <rPh sb="0" eb="3">
      <t>ミニュウキン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</si>
  <si>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</si>
  <si>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</si>
  <si>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</si>
  <si>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</si>
  <si>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</si>
  <si>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</si>
  <si>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YS12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</si>
  <si>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</si>
  <si>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</si>
  <si>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</si>
  <si>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</si>
  <si>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未入金</t>
    <rPh sb="0" eb="3">
      <t>ミニュウキン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</si>
  <si>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</si>
  <si>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</si>
  <si>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</si>
  <si>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</si>
  <si>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</si>
  <si>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</si>
  <si>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</si>
  <si>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</si>
  <si>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</si>
  <si>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</si>
  <si>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</si>
  <si>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</si>
  <si>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</si>
  <si>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</si>
  <si>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Invoice-027</t>
  </si>
  <si>
    <t>Invoice-028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</si>
</sst>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B16" sqref="B16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570</v>
      </c>
      <c r="K2" s="24" t="s">
        <v>572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562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652</v>
      </c>
      <c r="C15" s="31">
        <f>SUM(C7:C8)</f>
        <v>134699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2150117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456758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3264857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571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564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564</v>
      </c>
      <c r="D14" t="s">
        <v>551</v>
      </c>
      <c r="E14" s="5"/>
      <c r="F14" s="5"/>
      <c r="G14" s="5"/>
      <c r="H14" s="35">
        <v>6453</v>
      </c>
      <c r="I14" s="7" t="s">
        <v>550</v>
      </c>
    </row>
    <row r="15" spans="2:10" x14ac:dyDescent="0.55000000000000004">
      <c r="B15" s="8"/>
      <c r="C15" s="8"/>
      <c r="D15" s="4" t="s">
        <v>552</v>
      </c>
      <c r="E15" s="5"/>
      <c r="F15" s="5"/>
      <c r="G15" s="5"/>
      <c r="H15" s="35">
        <v>3132</v>
      </c>
      <c r="I15" s="7" t="s">
        <v>553</v>
      </c>
      <c r="J15" s="14"/>
    </row>
    <row r="16" spans="2:10" x14ac:dyDescent="0.55000000000000004">
      <c r="B16" s="8"/>
      <c r="C16" s="8"/>
      <c r="D16" s="4" t="s">
        <v>554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555</v>
      </c>
      <c r="E17" s="5"/>
      <c r="F17" s="5"/>
      <c r="G17" s="5"/>
      <c r="H17" s="37" t="s">
        <v>574</v>
      </c>
      <c r="I17" s="7" t="s">
        <v>557</v>
      </c>
    </row>
    <row r="18" spans="2:13" x14ac:dyDescent="0.55000000000000004">
      <c r="B18" s="8"/>
      <c r="C18" s="8"/>
      <c r="D18" s="4" t="s">
        <v>556</v>
      </c>
      <c r="E18" s="5"/>
      <c r="F18" s="5"/>
      <c r="G18" s="5"/>
      <c r="H18" s="37" t="s">
        <v>565</v>
      </c>
      <c r="I18" s="7" t="s">
        <v>558</v>
      </c>
    </row>
    <row r="19" spans="2:13" x14ac:dyDescent="0.55000000000000004">
      <c r="B19" s="8"/>
      <c r="C19" s="8"/>
      <c r="D19" s="4" t="s">
        <v>559</v>
      </c>
      <c r="E19" s="5"/>
      <c r="F19" s="5"/>
      <c r="G19" s="5"/>
      <c r="H19" s="37" t="s">
        <v>566</v>
      </c>
      <c r="I19" s="9"/>
    </row>
    <row r="20" spans="2:13" x14ac:dyDescent="0.55000000000000004">
      <c r="B20" s="8"/>
      <c r="C20" s="8"/>
      <c r="D20" s="4" t="s">
        <v>554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560</v>
      </c>
      <c r="E21" s="5"/>
      <c r="F21" s="5"/>
      <c r="G21" s="5"/>
      <c r="H21" s="37" t="s">
        <v>567</v>
      </c>
      <c r="I21" s="7" t="s">
        <v>561</v>
      </c>
      <c r="L21" s="10"/>
      <c r="M21" s="11"/>
    </row>
    <row r="22" spans="2:13" x14ac:dyDescent="0.55000000000000004">
      <c r="B22" s="8"/>
      <c r="C22" s="8"/>
      <c r="D22" s="4" t="s">
        <v>559</v>
      </c>
      <c r="E22" s="5"/>
      <c r="F22" s="5"/>
      <c r="G22" s="5"/>
      <c r="H22" s="37" t="s">
        <v>568</v>
      </c>
      <c r="I22" s="7"/>
      <c r="M22" s="12"/>
    </row>
    <row r="23" spans="2:13" x14ac:dyDescent="0.55000000000000004">
      <c r="B23" s="8"/>
      <c r="C23" s="8"/>
      <c r="D23" s="4" t="s">
        <v>569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556</v>
      </c>
      <c r="E24" s="5"/>
      <c r="F24" s="5"/>
      <c r="G24" s="5"/>
      <c r="H24" s="37" t="s">
        <v>565</v>
      </c>
      <c r="I24" s="7" t="s">
        <v>558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24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22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476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477</v>
      </c>
      <c r="D14" s="4" t="s">
        <v>485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477</v>
      </c>
      <c r="D15" s="4" t="s">
        <v>455</v>
      </c>
      <c r="E15" s="5"/>
      <c r="F15" s="5">
        <v>12540</v>
      </c>
      <c r="G15" s="5"/>
      <c r="H15" s="35"/>
      <c r="I15" s="7" t="s">
        <v>478</v>
      </c>
    </row>
    <row r="16" spans="2:9" x14ac:dyDescent="0.55000000000000004">
      <c r="B16" s="8" t="s">
        <v>479</v>
      </c>
      <c r="C16" s="8" t="s">
        <v>477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480</v>
      </c>
      <c r="C17" s="8" t="s">
        <v>482</v>
      </c>
      <c r="D17" s="4" t="s">
        <v>483</v>
      </c>
      <c r="E17" s="5"/>
      <c r="F17" s="5">
        <v>1826</v>
      </c>
      <c r="G17" s="5"/>
      <c r="H17" s="35"/>
      <c r="I17" s="7" t="s">
        <v>484</v>
      </c>
    </row>
    <row r="18" spans="2:13" x14ac:dyDescent="0.55000000000000004">
      <c r="B18" s="8" t="s">
        <v>481</v>
      </c>
      <c r="C18" s="8" t="s">
        <v>486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486</v>
      </c>
      <c r="D19" s="4" t="s">
        <v>485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515</v>
      </c>
      <c r="C20" s="8" t="s">
        <v>486</v>
      </c>
      <c r="D20" s="4" t="s">
        <v>516</v>
      </c>
      <c r="E20" s="5"/>
      <c r="F20" s="5">
        <v>72670</v>
      </c>
      <c r="G20" s="5"/>
      <c r="H20" s="35"/>
      <c r="I20" s="7" t="s">
        <v>517</v>
      </c>
    </row>
    <row r="21" spans="2:13" x14ac:dyDescent="0.55000000000000004">
      <c r="B21" s="8" t="s">
        <v>520</v>
      </c>
      <c r="C21" s="17" t="s">
        <v>519</v>
      </c>
      <c r="D21" s="4" t="s">
        <v>522</v>
      </c>
      <c r="E21" s="5"/>
      <c r="F21" s="5">
        <v>39960</v>
      </c>
      <c r="G21" s="5"/>
      <c r="H21" s="35"/>
      <c r="I21" s="7" t="s">
        <v>523</v>
      </c>
      <c r="L21" s="10"/>
      <c r="M21" s="11"/>
    </row>
    <row r="22" spans="2:13" x14ac:dyDescent="0.55000000000000004">
      <c r="B22" s="8" t="s">
        <v>521</v>
      </c>
      <c r="C22" s="17" t="s">
        <v>519</v>
      </c>
      <c r="D22" s="4" t="s">
        <v>524</v>
      </c>
      <c r="E22" s="5"/>
      <c r="F22" s="5">
        <v>7276</v>
      </c>
      <c r="G22" s="5"/>
      <c r="H22" s="35"/>
      <c r="I22" s="7" t="s">
        <v>525</v>
      </c>
      <c r="M22" s="12"/>
    </row>
    <row r="23" spans="2:13" x14ac:dyDescent="0.55000000000000004">
      <c r="B23" s="8" t="s">
        <v>526</v>
      </c>
      <c r="C23" s="8" t="s">
        <v>527</v>
      </c>
      <c r="D23" s="4" t="s">
        <v>19</v>
      </c>
      <c r="E23" s="5"/>
      <c r="F23" s="5">
        <v>5127</v>
      </c>
      <c r="G23" s="5"/>
      <c r="H23" s="35"/>
      <c r="I23" s="7" t="s">
        <v>528</v>
      </c>
      <c r="M23" s="11"/>
    </row>
    <row r="24" spans="2:13" x14ac:dyDescent="0.55000000000000004">
      <c r="B24" s="8"/>
      <c r="C24" s="8" t="s">
        <v>564</v>
      </c>
      <c r="D24" t="s">
        <v>551</v>
      </c>
      <c r="E24" s="5"/>
      <c r="F24" s="5"/>
      <c r="G24" s="5"/>
      <c r="H24" s="35">
        <v>11424</v>
      </c>
      <c r="I24" s="7" t="s">
        <v>550</v>
      </c>
      <c r="M24" s="11"/>
    </row>
    <row r="25" spans="2:13" x14ac:dyDescent="0.55000000000000004">
      <c r="B25" s="8"/>
      <c r="C25" s="8"/>
      <c r="D25" s="4" t="s">
        <v>552</v>
      </c>
      <c r="E25" s="5"/>
      <c r="F25" s="5"/>
      <c r="G25" s="5"/>
      <c r="H25" s="35">
        <v>1793</v>
      </c>
      <c r="I25" s="7" t="s">
        <v>553</v>
      </c>
      <c r="M25" s="11"/>
    </row>
    <row r="26" spans="2:13" x14ac:dyDescent="0.55000000000000004">
      <c r="B26" s="8"/>
      <c r="C26" s="8"/>
      <c r="D26" s="4" t="s">
        <v>569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24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28" workbookViewId="0">
      <selection activeCell="F36" sqref="F3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545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518</v>
      </c>
      <c r="C5" s="8" t="s">
        <v>529</v>
      </c>
      <c r="D5" s="4" t="s">
        <v>530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538</v>
      </c>
      <c r="C6" s="8" t="s">
        <v>529</v>
      </c>
      <c r="D6" s="4" t="s">
        <v>531</v>
      </c>
      <c r="E6" s="5"/>
      <c r="F6" s="5">
        <v>12744</v>
      </c>
      <c r="G6" s="5"/>
      <c r="H6" s="6"/>
      <c r="I6" s="7" t="s">
        <v>532</v>
      </c>
    </row>
    <row r="7" spans="2:9" x14ac:dyDescent="0.55000000000000004">
      <c r="B7" s="8" t="s">
        <v>539</v>
      </c>
      <c r="C7" s="8" t="s">
        <v>533</v>
      </c>
      <c r="D7" s="4" t="s">
        <v>534</v>
      </c>
      <c r="E7" s="5"/>
      <c r="F7" s="5">
        <v>1644</v>
      </c>
      <c r="G7" s="5"/>
      <c r="H7" s="6"/>
      <c r="I7" s="15" t="s">
        <v>535</v>
      </c>
    </row>
    <row r="8" spans="2:9" x14ac:dyDescent="0.55000000000000004">
      <c r="B8" s="8" t="s">
        <v>540</v>
      </c>
      <c r="C8" s="8" t="s">
        <v>533</v>
      </c>
      <c r="D8" s="4" t="s">
        <v>534</v>
      </c>
      <c r="E8" s="5"/>
      <c r="F8" s="5">
        <v>430</v>
      </c>
      <c r="G8" s="5"/>
      <c r="H8" s="6"/>
      <c r="I8" s="15" t="s">
        <v>535</v>
      </c>
    </row>
    <row r="9" spans="2:9" x14ac:dyDescent="0.55000000000000004">
      <c r="B9" s="8" t="s">
        <v>541</v>
      </c>
      <c r="C9" s="8" t="s">
        <v>536</v>
      </c>
      <c r="D9" s="4" t="s">
        <v>635</v>
      </c>
      <c r="E9" s="5"/>
      <c r="F9" s="5">
        <v>2567</v>
      </c>
      <c r="G9" s="5"/>
      <c r="H9" s="6"/>
      <c r="I9" s="7" t="s">
        <v>636</v>
      </c>
    </row>
    <row r="10" spans="2:9" x14ac:dyDescent="0.55000000000000004">
      <c r="B10" s="8" t="s">
        <v>542</v>
      </c>
      <c r="C10" s="8" t="s">
        <v>536</v>
      </c>
      <c r="D10" s="4" t="s">
        <v>524</v>
      </c>
      <c r="E10" s="5"/>
      <c r="F10" s="5">
        <v>9612</v>
      </c>
      <c r="G10" s="5"/>
      <c r="H10" s="6"/>
      <c r="I10" s="7" t="s">
        <v>543</v>
      </c>
    </row>
    <row r="11" spans="2:9" x14ac:dyDescent="0.55000000000000004">
      <c r="B11" s="8" t="s">
        <v>547</v>
      </c>
      <c r="C11" s="8" t="s">
        <v>537</v>
      </c>
      <c r="D11" s="4" t="s">
        <v>544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583</v>
      </c>
      <c r="C12" s="8" t="s">
        <v>546</v>
      </c>
      <c r="D12" s="4" t="s">
        <v>548</v>
      </c>
      <c r="E12" s="5"/>
      <c r="F12" s="5">
        <v>2432</v>
      </c>
      <c r="G12" s="5"/>
      <c r="H12" s="6"/>
      <c r="I12" s="7" t="s">
        <v>549</v>
      </c>
    </row>
    <row r="13" spans="2:9" x14ac:dyDescent="0.55000000000000004">
      <c r="B13" s="8"/>
      <c r="C13" s="8" t="s">
        <v>573</v>
      </c>
      <c r="D13" s="4" t="s">
        <v>544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637</v>
      </c>
      <c r="D14" s="4" t="s">
        <v>638</v>
      </c>
      <c r="E14" s="5"/>
      <c r="F14" s="5">
        <v>3132</v>
      </c>
      <c r="G14" s="5"/>
      <c r="H14" s="6"/>
      <c r="I14" s="15" t="s">
        <v>639</v>
      </c>
    </row>
    <row r="15" spans="2:9" x14ac:dyDescent="0.55000000000000004">
      <c r="B15" s="8"/>
      <c r="C15" s="8" t="s">
        <v>637</v>
      </c>
      <c r="D15" s="4" t="s">
        <v>640</v>
      </c>
      <c r="E15" s="5"/>
      <c r="F15" s="5">
        <v>2041</v>
      </c>
      <c r="G15" s="5"/>
      <c r="H15" s="6"/>
      <c r="I15" s="15" t="s">
        <v>641</v>
      </c>
    </row>
    <row r="16" spans="2:9" x14ac:dyDescent="0.55000000000000004">
      <c r="B16" s="8"/>
      <c r="C16" s="8" t="s">
        <v>642</v>
      </c>
      <c r="D16" s="4" t="s">
        <v>643</v>
      </c>
      <c r="E16" s="5"/>
      <c r="F16" s="5">
        <v>1895</v>
      </c>
      <c r="G16" s="5"/>
      <c r="H16" s="6"/>
      <c r="I16" s="15" t="s">
        <v>535</v>
      </c>
    </row>
    <row r="17" spans="2:13" x14ac:dyDescent="0.55000000000000004">
      <c r="B17" s="8"/>
      <c r="C17" s="8" t="s">
        <v>644</v>
      </c>
      <c r="D17" s="4" t="s">
        <v>643</v>
      </c>
      <c r="E17" s="5"/>
      <c r="F17" s="5">
        <v>317</v>
      </c>
      <c r="G17" s="5"/>
      <c r="H17" s="6"/>
      <c r="I17" s="7" t="s">
        <v>645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660</v>
      </c>
      <c r="D19" s="4" t="s">
        <v>661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609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609</v>
      </c>
      <c r="D21" s="4" t="s">
        <v>544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646</v>
      </c>
      <c r="D22" s="4" t="s">
        <v>647</v>
      </c>
      <c r="E22" s="5"/>
      <c r="F22" s="5">
        <v>630</v>
      </c>
      <c r="G22" s="5"/>
      <c r="H22" s="6"/>
      <c r="I22" s="7" t="s">
        <v>648</v>
      </c>
      <c r="M22" s="11"/>
    </row>
    <row r="23" spans="2:13" x14ac:dyDescent="0.55000000000000004">
      <c r="B23" s="8"/>
      <c r="C23" s="8" t="s">
        <v>682</v>
      </c>
      <c r="D23" s="4" t="s">
        <v>683</v>
      </c>
      <c r="E23" s="5"/>
      <c r="F23" s="5">
        <v>7421</v>
      </c>
      <c r="G23" s="5"/>
      <c r="H23" s="6"/>
      <c r="I23" s="7" t="s">
        <v>698</v>
      </c>
      <c r="M23" s="11"/>
    </row>
    <row r="24" spans="2:13" x14ac:dyDescent="0.55000000000000004">
      <c r="B24" s="8"/>
      <c r="C24" s="8" t="s">
        <v>684</v>
      </c>
      <c r="D24" s="4" t="s">
        <v>23</v>
      </c>
      <c r="E24" s="5">
        <v>60000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684</v>
      </c>
      <c r="D25" s="4" t="s">
        <v>544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684</v>
      </c>
      <c r="D26" s="4" t="s">
        <v>544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685</v>
      </c>
      <c r="D27" s="4" t="s">
        <v>544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685</v>
      </c>
      <c r="D28" s="4" t="s">
        <v>544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686</v>
      </c>
      <c r="D29" s="4" t="s">
        <v>687</v>
      </c>
      <c r="E29" s="5"/>
      <c r="F29" s="5">
        <v>7340</v>
      </c>
      <c r="G29" s="5"/>
      <c r="H29" s="6"/>
      <c r="I29" s="7" t="s">
        <v>688</v>
      </c>
      <c r="M29" s="11"/>
    </row>
    <row r="30" spans="2:13" x14ac:dyDescent="0.55000000000000004">
      <c r="B30" s="8"/>
      <c r="C30" s="8" t="s">
        <v>689</v>
      </c>
      <c r="D30" s="4" t="s">
        <v>690</v>
      </c>
      <c r="E30" s="5"/>
      <c r="F30" s="5">
        <v>930</v>
      </c>
      <c r="G30" s="5"/>
      <c r="H30" s="6"/>
      <c r="I30" s="7" t="s">
        <v>691</v>
      </c>
      <c r="M30" s="11"/>
    </row>
    <row r="31" spans="2:13" x14ac:dyDescent="0.55000000000000004">
      <c r="B31" s="8"/>
      <c r="C31" s="8" t="s">
        <v>692</v>
      </c>
      <c r="D31" s="4" t="s">
        <v>690</v>
      </c>
      <c r="E31" s="5"/>
      <c r="F31" s="5">
        <v>1890</v>
      </c>
      <c r="G31" s="5"/>
      <c r="H31" s="6"/>
      <c r="I31" s="7" t="s">
        <v>693</v>
      </c>
      <c r="M31" s="11"/>
    </row>
    <row r="32" spans="2:13" x14ac:dyDescent="0.55000000000000004">
      <c r="B32" s="8"/>
      <c r="C32" s="8" t="s">
        <v>692</v>
      </c>
      <c r="D32" s="4" t="s">
        <v>690</v>
      </c>
      <c r="E32" s="5"/>
      <c r="F32" s="5">
        <v>1890</v>
      </c>
      <c r="G32" s="5"/>
      <c r="H32" s="6"/>
      <c r="I32" s="7" t="s">
        <v>694</v>
      </c>
      <c r="M32" s="11"/>
    </row>
    <row r="33" spans="2:13" x14ac:dyDescent="0.55000000000000004">
      <c r="B33" s="8"/>
      <c r="C33" s="8" t="s">
        <v>692</v>
      </c>
      <c r="D33" s="4" t="s">
        <v>690</v>
      </c>
      <c r="E33" s="5"/>
      <c r="F33" s="5">
        <v>770</v>
      </c>
      <c r="G33" s="5"/>
      <c r="H33" s="6"/>
      <c r="I33" s="7" t="s">
        <v>691</v>
      </c>
      <c r="M33" s="11"/>
    </row>
    <row r="34" spans="2:13" x14ac:dyDescent="0.55000000000000004">
      <c r="B34" s="8"/>
      <c r="C34" s="8" t="s">
        <v>692</v>
      </c>
      <c r="D34" s="4" t="s">
        <v>695</v>
      </c>
      <c r="E34" s="5"/>
      <c r="F34" s="5">
        <v>9525</v>
      </c>
      <c r="G34" s="5"/>
      <c r="H34" s="6"/>
      <c r="I34" s="7" t="s">
        <v>696</v>
      </c>
      <c r="M34" s="11"/>
    </row>
    <row r="35" spans="2:13" x14ac:dyDescent="0.55000000000000004">
      <c r="B35" s="8"/>
      <c r="C35" s="8" t="s">
        <v>697</v>
      </c>
      <c r="D35" s="4" t="s">
        <v>544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697</v>
      </c>
      <c r="D36" s="4" t="s">
        <v>683</v>
      </c>
      <c r="E36" s="5"/>
      <c r="F36" s="5">
        <v>1380</v>
      </c>
      <c r="G36" s="5"/>
      <c r="H36" s="6"/>
      <c r="I36" s="7" t="s">
        <v>699</v>
      </c>
      <c r="M36" s="11"/>
    </row>
    <row r="37" spans="2:13" x14ac:dyDescent="0.55000000000000004">
      <c r="B37" s="8"/>
      <c r="C37" s="8"/>
      <c r="D37" s="4"/>
      <c r="E37" s="5"/>
      <c r="F37" s="5"/>
      <c r="G37" s="5"/>
      <c r="H37" s="6"/>
      <c r="I37" s="7"/>
      <c r="M37" s="11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148639.53999999998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0</v>
      </c>
    </row>
    <row r="42" spans="2:13" x14ac:dyDescent="0.55000000000000004">
      <c r="D42" s="4" t="s">
        <v>22</v>
      </c>
      <c r="F42" s="1">
        <f>E40-F41</f>
        <v>13940.539999999979</v>
      </c>
    </row>
    <row r="43" spans="2:13" x14ac:dyDescent="0.55000000000000004">
      <c r="D43" s="16" t="s">
        <v>24</v>
      </c>
      <c r="F43" s="1">
        <f>F41+H41</f>
        <v>134699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workbookViewId="0">
      <selection activeCell="D9" sqref="D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13940.539999999979</v>
      </c>
      <c r="F3" s="5"/>
      <c r="G3" s="5"/>
      <c r="H3" s="6"/>
      <c r="I3" s="7"/>
    </row>
    <row r="4" spans="2:9" x14ac:dyDescent="0.55000000000000004">
      <c r="B4" s="4"/>
      <c r="C4" s="8" t="s">
        <v>700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700</v>
      </c>
      <c r="D5" s="4" t="s">
        <v>704</v>
      </c>
      <c r="E5" s="5"/>
      <c r="F5" s="5">
        <v>18780</v>
      </c>
      <c r="G5" s="5"/>
      <c r="H5" s="6"/>
      <c r="I5" s="7" t="s">
        <v>701</v>
      </c>
    </row>
    <row r="6" spans="2:9" x14ac:dyDescent="0.55000000000000004">
      <c r="B6" s="8"/>
      <c r="C6" s="8" t="s">
        <v>700</v>
      </c>
      <c r="D6" s="4" t="s">
        <v>690</v>
      </c>
      <c r="E6" s="5"/>
      <c r="F6" s="5">
        <v>1330</v>
      </c>
      <c r="G6" s="5"/>
      <c r="H6" s="6"/>
      <c r="I6" s="7" t="s">
        <v>702</v>
      </c>
    </row>
    <row r="7" spans="2:9" x14ac:dyDescent="0.55000000000000004">
      <c r="B7" s="8"/>
      <c r="C7" s="8" t="s">
        <v>703</v>
      </c>
      <c r="D7" s="4" t="s">
        <v>705</v>
      </c>
      <c r="E7" s="5"/>
      <c r="F7" s="5">
        <v>20520</v>
      </c>
      <c r="G7" s="5"/>
      <c r="H7" s="6"/>
      <c r="I7" s="15" t="s">
        <v>706</v>
      </c>
    </row>
    <row r="8" spans="2:9" x14ac:dyDescent="0.55000000000000004">
      <c r="B8" s="8"/>
      <c r="C8" s="8" t="s">
        <v>703</v>
      </c>
      <c r="D8" s="4" t="s">
        <v>707</v>
      </c>
      <c r="E8" s="5"/>
      <c r="F8" s="5">
        <v>2833</v>
      </c>
      <c r="G8" s="5"/>
      <c r="H8" s="6"/>
      <c r="I8" s="7" t="s">
        <v>708</v>
      </c>
    </row>
    <row r="9" spans="2:9" x14ac:dyDescent="0.55000000000000004">
      <c r="B9" s="8"/>
      <c r="C9" s="8" t="s">
        <v>709</v>
      </c>
      <c r="D9" s="4" t="s">
        <v>710</v>
      </c>
      <c r="E9" s="5"/>
      <c r="F9" s="5">
        <v>4995</v>
      </c>
      <c r="G9" s="5"/>
      <c r="H9" s="6"/>
      <c r="I9" s="7" t="s">
        <v>711</v>
      </c>
    </row>
    <row r="10" spans="2:9" x14ac:dyDescent="0.55000000000000004">
      <c r="B10" s="8"/>
      <c r="C10" s="8"/>
      <c r="D10" s="4"/>
      <c r="E10" s="5"/>
      <c r="F10" s="5"/>
      <c r="G10" s="5"/>
      <c r="H10" s="6"/>
      <c r="I10" s="7"/>
    </row>
    <row r="11" spans="2:9" x14ac:dyDescent="0.55000000000000004">
      <c r="B11" s="8"/>
      <c r="C11" s="8"/>
      <c r="D11" s="4"/>
      <c r="E11" s="5"/>
      <c r="F11" s="5"/>
      <c r="G11" s="5"/>
      <c r="H11" s="6"/>
      <c r="I11" s="7"/>
    </row>
    <row r="12" spans="2:9" x14ac:dyDescent="0.55000000000000004">
      <c r="B12" s="8"/>
      <c r="C12" s="8"/>
      <c r="D12" s="4"/>
      <c r="E12" s="5"/>
      <c r="F12" s="5"/>
      <c r="G12" s="5"/>
      <c r="H12" s="6"/>
      <c r="I12" s="7"/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33940.539999999979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48458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-14517.460000000021</v>
      </c>
    </row>
    <row r="26" spans="2:13" x14ac:dyDescent="0.55000000000000004">
      <c r="D26" s="16" t="s">
        <v>24</v>
      </c>
      <c r="F26" s="1">
        <f>F24+H24</f>
        <v>48458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190"/>
  <sheetViews>
    <sheetView tabSelected="1" topLeftCell="A158" workbookViewId="0">
      <selection activeCell="F158" sqref="F158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3" width="9.1640625" bestFit="1" customWidth="1"/>
    <col min="25" max="25" width="9.1640625" bestFit="1" customWidth="1"/>
    <col min="27" max="27" width="9.1640625" bestFit="1" customWidth="1"/>
    <col min="28" max="28" width="8.7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575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576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577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579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579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579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577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563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651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580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609</v>
      </c>
      <c r="D103" s="4" t="s">
        <v>293</v>
      </c>
      <c r="E103" s="5">
        <v>790000</v>
      </c>
      <c r="F103" s="5" t="s">
        <v>257</v>
      </c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581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582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581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609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579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714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579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579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578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501</v>
      </c>
      <c r="C121" s="8"/>
      <c r="D121" s="4" t="s">
        <v>466</v>
      </c>
      <c r="E121" s="5">
        <v>2200000</v>
      </c>
      <c r="F121" s="5" t="s">
        <v>469</v>
      </c>
      <c r="G121" s="5"/>
      <c r="H121" s="5"/>
      <c r="I121" s="5"/>
      <c r="J121" s="18"/>
      <c r="L121" s="43" t="s">
        <v>714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502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IF(G177=AA$66,H177,0)</f>
        <v>0</v>
      </c>
      <c r="AB122">
        <f>IF(G177=AB$66,H177,0)</f>
        <v>0</v>
      </c>
      <c r="AC122">
        <f>IF(G177=AC$66,H177,0)</f>
        <v>0</v>
      </c>
    </row>
    <row r="123" spans="2:29" x14ac:dyDescent="0.55000000000000004">
      <c r="B123" s="8" t="s">
        <v>503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650</v>
      </c>
      <c r="L123" t="s">
        <v>301</v>
      </c>
      <c r="M123" t="s">
        <v>447</v>
      </c>
      <c r="AA123">
        <f>IF(G178=AA$66,H178,0)</f>
        <v>0</v>
      </c>
      <c r="AB123">
        <f>IF(G178=AB$66,H178,0)</f>
        <v>0</v>
      </c>
      <c r="AC123">
        <f>IF(G178=AC$66,H178,0)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475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472</v>
      </c>
      <c r="AA124">
        <f>IF(G179=AA$66,H179,0)</f>
        <v>0</v>
      </c>
      <c r="AB124">
        <f>IF(G179=AB$66,H179,0)</f>
        <v>0</v>
      </c>
      <c r="AC124">
        <f>IF(G179=AC$66,H179,0)</f>
        <v>0</v>
      </c>
    </row>
    <row r="125" spans="2:29" x14ac:dyDescent="0.55000000000000004">
      <c r="B125" s="8" t="s">
        <v>504</v>
      </c>
      <c r="C125" s="8" t="s">
        <v>573</v>
      </c>
      <c r="D125" s="4" t="s">
        <v>497</v>
      </c>
      <c r="E125" s="5"/>
      <c r="F125" s="5"/>
      <c r="G125" s="5" t="s">
        <v>492</v>
      </c>
      <c r="H125" s="5">
        <v>378000</v>
      </c>
      <c r="I125" s="5"/>
      <c r="J125" s="18"/>
      <c r="L125" t="s">
        <v>491</v>
      </c>
      <c r="M125" t="s">
        <v>470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471</v>
      </c>
    </row>
    <row r="126" spans="2:29" x14ac:dyDescent="0.55000000000000004">
      <c r="B126" s="8" t="s">
        <v>505</v>
      </c>
      <c r="C126" s="8" t="s">
        <v>609</v>
      </c>
      <c r="D126" s="4" t="s">
        <v>496</v>
      </c>
      <c r="E126" s="5">
        <v>1070000</v>
      </c>
      <c r="F126" s="5"/>
      <c r="G126" s="5"/>
      <c r="H126" s="5"/>
      <c r="I126" s="5"/>
      <c r="J126" s="18"/>
      <c r="L126" t="s">
        <v>489</v>
      </c>
      <c r="M126" t="s">
        <v>473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474</v>
      </c>
    </row>
    <row r="127" spans="2:29" x14ac:dyDescent="0.55000000000000004">
      <c r="B127" s="8" t="s">
        <v>506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731</v>
      </c>
      <c r="M127" s="43" t="s">
        <v>487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65</v>
      </c>
      <c r="U127">
        <f t="shared" ref="U127" si="21">T127-S127</f>
        <v>22</v>
      </c>
      <c r="W127" t="s">
        <v>488</v>
      </c>
    </row>
    <row r="128" spans="2:29" x14ac:dyDescent="0.55000000000000004">
      <c r="B128" s="8" t="s">
        <v>507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650</v>
      </c>
      <c r="L128" t="s">
        <v>500</v>
      </c>
      <c r="M128" t="s">
        <v>490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471</v>
      </c>
    </row>
    <row r="129" spans="2:33" x14ac:dyDescent="0.55000000000000004">
      <c r="B129" s="8" t="s">
        <v>508</v>
      </c>
      <c r="C129" s="8" t="s">
        <v>609</v>
      </c>
      <c r="D129" s="4" t="s">
        <v>493</v>
      </c>
      <c r="E129" s="5"/>
      <c r="F129" s="5"/>
      <c r="G129" s="5"/>
      <c r="H129" s="5">
        <v>200000</v>
      </c>
      <c r="I129" s="5"/>
      <c r="J129" s="18"/>
      <c r="L129" s="43" t="s">
        <v>729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4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509</v>
      </c>
      <c r="C130" s="8" t="s">
        <v>609</v>
      </c>
      <c r="D130" s="4" t="s">
        <v>493</v>
      </c>
      <c r="E130" s="5"/>
      <c r="F130" s="5"/>
      <c r="G130" s="5"/>
      <c r="H130" s="5">
        <v>200000</v>
      </c>
      <c r="I130" s="5"/>
      <c r="J130" s="18"/>
      <c r="L130" t="s">
        <v>615</v>
      </c>
      <c r="M130" t="s">
        <v>616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625</v>
      </c>
    </row>
    <row r="131" spans="2:33" x14ac:dyDescent="0.55000000000000004">
      <c r="B131" s="8" t="s">
        <v>510</v>
      </c>
      <c r="C131" s="8"/>
      <c r="D131" s="4" t="s">
        <v>494</v>
      </c>
      <c r="E131" s="5"/>
      <c r="F131" s="5"/>
      <c r="G131" s="5"/>
      <c r="H131" s="5">
        <v>170000</v>
      </c>
      <c r="I131" s="5"/>
      <c r="J131" s="18"/>
      <c r="L131" s="47" t="s">
        <v>617</v>
      </c>
      <c r="M131" s="47" t="s">
        <v>618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619</v>
      </c>
    </row>
    <row r="132" spans="2:33" x14ac:dyDescent="0.55000000000000004">
      <c r="B132" s="8" t="s">
        <v>511</v>
      </c>
      <c r="C132" s="8" t="s">
        <v>573</v>
      </c>
      <c r="D132" s="4" t="s">
        <v>498</v>
      </c>
      <c r="E132" s="5"/>
      <c r="F132" s="5"/>
      <c r="G132" s="5" t="s">
        <v>330</v>
      </c>
      <c r="H132" s="5">
        <v>896400</v>
      </c>
      <c r="I132" s="5"/>
      <c r="J132" s="18"/>
      <c r="L132" s="47" t="s">
        <v>631</v>
      </c>
      <c r="M132" s="47" t="s">
        <v>623</v>
      </c>
      <c r="O132">
        <v>370</v>
      </c>
      <c r="P132">
        <f t="shared" si="18"/>
        <v>29.6</v>
      </c>
      <c r="Q132">
        <v>25</v>
      </c>
      <c r="R132">
        <v>15</v>
      </c>
      <c r="S132">
        <f t="shared" si="24"/>
        <v>439.6</v>
      </c>
      <c r="T132">
        <v>548</v>
      </c>
      <c r="U132">
        <f t="shared" si="25"/>
        <v>108.39999999999998</v>
      </c>
      <c r="W132" t="s">
        <v>624</v>
      </c>
    </row>
    <row r="133" spans="2:33" x14ac:dyDescent="0.55000000000000004">
      <c r="B133" s="8" t="s">
        <v>512</v>
      </c>
      <c r="C133" s="8" t="s">
        <v>609</v>
      </c>
      <c r="D133" s="4" t="s">
        <v>499</v>
      </c>
      <c r="E133" s="5">
        <v>1100000</v>
      </c>
      <c r="F133" s="5"/>
      <c r="G133" s="5"/>
      <c r="H133" s="5"/>
      <c r="I133" s="5"/>
      <c r="J133" s="18"/>
      <c r="L133" t="s">
        <v>630</v>
      </c>
      <c r="M133" t="s">
        <v>626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627</v>
      </c>
    </row>
    <row r="134" spans="2:33" x14ac:dyDescent="0.55000000000000004">
      <c r="B134" s="8" t="s">
        <v>513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632</v>
      </c>
      <c r="M134" s="47" t="s">
        <v>628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629</v>
      </c>
      <c r="AA134" t="s">
        <v>664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514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650</v>
      </c>
      <c r="L135" s="42" t="s">
        <v>301</v>
      </c>
      <c r="M135" s="42" t="s">
        <v>659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  <c r="L136" s="42" t="s">
        <v>675</v>
      </c>
      <c r="M136" s="42" t="s">
        <v>659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663</v>
      </c>
      <c r="AB136">
        <f>SUM(AB134:AB135)</f>
        <v>678</v>
      </c>
    </row>
    <row r="137" spans="2:33" x14ac:dyDescent="0.55000000000000004">
      <c r="B137" s="8"/>
      <c r="C137" s="8"/>
      <c r="D137" s="4" t="s">
        <v>620</v>
      </c>
      <c r="E137" s="5"/>
      <c r="F137" s="5"/>
      <c r="G137" s="5" t="s">
        <v>622</v>
      </c>
      <c r="H137" s="5">
        <v>398736</v>
      </c>
      <c r="I137" s="5"/>
      <c r="J137" s="18"/>
      <c r="L137" s="42" t="s">
        <v>301</v>
      </c>
      <c r="M137" s="42" t="s">
        <v>662</v>
      </c>
      <c r="N137" s="11" t="s">
        <v>671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18"/>
      <c r="L138" s="42" t="s">
        <v>673</v>
      </c>
      <c r="M138" s="42" t="s">
        <v>662</v>
      </c>
      <c r="N138" s="11" t="s">
        <v>672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18"/>
      <c r="M139" s="42" t="s">
        <v>664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713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/>
      <c r="D140" s="4" t="s">
        <v>621</v>
      </c>
      <c r="E140" s="5">
        <v>600000</v>
      </c>
      <c r="F140" s="5" t="s">
        <v>257</v>
      </c>
      <c r="G140" s="5"/>
      <c r="H140" s="5"/>
      <c r="I140" s="5"/>
      <c r="J140" s="18"/>
      <c r="M140" s="42" t="s">
        <v>665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740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633</v>
      </c>
      <c r="E141" s="5"/>
      <c r="F141" s="5"/>
      <c r="G141" s="5" t="s">
        <v>649</v>
      </c>
      <c r="H141" s="5">
        <v>262833</v>
      </c>
      <c r="I141" s="5"/>
      <c r="J141" s="18" t="s">
        <v>745</v>
      </c>
      <c r="M141" t="s">
        <v>666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740</v>
      </c>
      <c r="W141">
        <v>160000</v>
      </c>
      <c r="X141">
        <v>16.2</v>
      </c>
      <c r="Y141" s="1">
        <f>W141*X141</f>
        <v>2592000</v>
      </c>
      <c r="Z141" t="s">
        <v>741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18"/>
      <c r="M142" t="s">
        <v>667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674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18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668</v>
      </c>
      <c r="AF143">
        <v>1.08</v>
      </c>
      <c r="AG143">
        <v>0.08</v>
      </c>
    </row>
    <row r="144" spans="2:33" x14ac:dyDescent="0.55000000000000004">
      <c r="B144" s="8"/>
      <c r="C144" s="8"/>
      <c r="D144" s="4" t="s">
        <v>634</v>
      </c>
      <c r="E144" s="5">
        <v>500000</v>
      </c>
      <c r="F144" s="5" t="s">
        <v>257</v>
      </c>
      <c r="G144" s="5"/>
      <c r="H144" s="5"/>
      <c r="I144" s="5"/>
      <c r="J144" s="18"/>
      <c r="L144" t="s">
        <v>730</v>
      </c>
      <c r="M144" t="s">
        <v>670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669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7" x14ac:dyDescent="0.55000000000000004">
      <c r="B145" s="8"/>
      <c r="C145" s="8"/>
      <c r="D145" s="4"/>
      <c r="E145" s="5"/>
      <c r="F145" s="5"/>
      <c r="G145" s="5"/>
      <c r="H145" s="5"/>
      <c r="I145" s="5"/>
      <c r="J145" s="18"/>
      <c r="N145">
        <v>30</v>
      </c>
      <c r="O145">
        <v>165</v>
      </c>
      <c r="P145">
        <v>0</v>
      </c>
      <c r="Q145">
        <v>0</v>
      </c>
      <c r="R145">
        <v>0</v>
      </c>
      <c r="S145">
        <f t="shared" ref="S145:S147" si="26">SUM(O145:R145)</f>
        <v>165</v>
      </c>
      <c r="T145" s="45">
        <f>Y145</f>
        <v>183.6</v>
      </c>
      <c r="U145">
        <f t="shared" ref="U145:U147" si="27">T145-S145</f>
        <v>18.599999999999994</v>
      </c>
      <c r="V145" s="46">
        <f>U145*N145</f>
        <v>557.99999999999977</v>
      </c>
      <c r="W145" s="34">
        <v>1.7</v>
      </c>
      <c r="X145">
        <v>108</v>
      </c>
      <c r="Y145" s="13">
        <f>W145*X145</f>
        <v>183.6</v>
      </c>
      <c r="Z145">
        <v>30</v>
      </c>
      <c r="AA145" t="s">
        <v>681</v>
      </c>
    </row>
    <row r="146" spans="2:27" x14ac:dyDescent="0.55000000000000004">
      <c r="B146" s="8"/>
      <c r="C146" s="8"/>
      <c r="D146" s="4" t="s">
        <v>678</v>
      </c>
      <c r="E146" s="5"/>
      <c r="F146" s="5"/>
      <c r="G146" s="5"/>
      <c r="H146" s="5">
        <f>(O136+P136)*10000</f>
        <v>1242000</v>
      </c>
      <c r="I146" s="5"/>
      <c r="J146" s="18" t="s">
        <v>745</v>
      </c>
      <c r="M146" t="s">
        <v>712</v>
      </c>
      <c r="O146">
        <v>25</v>
      </c>
      <c r="Q146">
        <v>1.5</v>
      </c>
      <c r="R146">
        <v>8</v>
      </c>
      <c r="S146">
        <f t="shared" si="26"/>
        <v>34.5</v>
      </c>
      <c r="T146">
        <v>50</v>
      </c>
      <c r="U146">
        <f t="shared" si="27"/>
        <v>15.5</v>
      </c>
    </row>
    <row r="147" spans="2:27" x14ac:dyDescent="0.55000000000000004">
      <c r="B147" s="8"/>
      <c r="C147" s="8"/>
      <c r="D147" s="4" t="s">
        <v>676</v>
      </c>
      <c r="E147" s="5"/>
      <c r="F147" s="5"/>
      <c r="G147" s="5"/>
      <c r="H147" s="5">
        <v>200000</v>
      </c>
      <c r="I147" s="5"/>
      <c r="J147" s="18"/>
      <c r="M147" t="s">
        <v>722</v>
      </c>
      <c r="O147">
        <v>38</v>
      </c>
      <c r="Q147">
        <v>3</v>
      </c>
      <c r="R147">
        <v>5</v>
      </c>
      <c r="S147">
        <f t="shared" si="26"/>
        <v>46</v>
      </c>
      <c r="T147">
        <v>55</v>
      </c>
      <c r="U147">
        <f t="shared" si="27"/>
        <v>9</v>
      </c>
    </row>
    <row r="148" spans="2:27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18"/>
      <c r="M148" t="s">
        <v>723</v>
      </c>
    </row>
    <row r="149" spans="2:27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18"/>
      <c r="L149" t="s">
        <v>725</v>
      </c>
      <c r="M149" t="s">
        <v>724</v>
      </c>
    </row>
    <row r="150" spans="2:27" x14ac:dyDescent="0.55000000000000004">
      <c r="B150" s="8"/>
      <c r="C150" s="8"/>
      <c r="D150" s="4" t="s">
        <v>679</v>
      </c>
      <c r="E150" s="5">
        <v>2000000</v>
      </c>
      <c r="F150" s="5" t="s">
        <v>721</v>
      </c>
      <c r="G150" s="5"/>
      <c r="H150" s="5"/>
      <c r="I150" s="5"/>
      <c r="J150" s="18"/>
      <c r="M150" t="s">
        <v>726</v>
      </c>
      <c r="O150">
        <v>277</v>
      </c>
      <c r="P150">
        <v>0</v>
      </c>
      <c r="Q150">
        <v>0</v>
      </c>
      <c r="R150">
        <v>0</v>
      </c>
      <c r="S150">
        <f t="shared" ref="S150:S151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7" x14ac:dyDescent="0.55000000000000004">
      <c r="B151" s="8"/>
      <c r="C151" s="8"/>
      <c r="D151" s="4"/>
      <c r="E151" s="5"/>
      <c r="F151" s="5"/>
      <c r="G151" s="5"/>
      <c r="H151" s="5"/>
      <c r="I151" s="5"/>
      <c r="J151" s="18"/>
      <c r="M151" t="s">
        <v>727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7" x14ac:dyDescent="0.55000000000000004">
      <c r="B152" s="8"/>
      <c r="C152" s="8"/>
      <c r="D152" s="4" t="s">
        <v>715</v>
      </c>
      <c r="E152" s="5"/>
      <c r="F152" s="5"/>
      <c r="G152" s="5"/>
      <c r="H152" s="5">
        <v>1020000</v>
      </c>
      <c r="I152" s="5"/>
      <c r="J152" s="18"/>
      <c r="M152" t="s">
        <v>728</v>
      </c>
    </row>
    <row r="153" spans="2:27" x14ac:dyDescent="0.55000000000000004">
      <c r="B153" s="8"/>
      <c r="C153" s="8"/>
      <c r="D153" s="4" t="s">
        <v>676</v>
      </c>
      <c r="E153" s="5"/>
      <c r="F153" s="5"/>
      <c r="G153" s="5"/>
      <c r="H153" s="5">
        <v>22200</v>
      </c>
      <c r="I153" s="5"/>
      <c r="J153" s="18"/>
      <c r="M153" t="s">
        <v>737</v>
      </c>
      <c r="O153">
        <v>181</v>
      </c>
      <c r="P153">
        <v>0</v>
      </c>
      <c r="Q153">
        <v>3</v>
      </c>
      <c r="R153">
        <v>8</v>
      </c>
      <c r="S153">
        <f t="shared" ref="S153" si="30">SUM(O153:R153)</f>
        <v>192</v>
      </c>
      <c r="T153">
        <v>200</v>
      </c>
      <c r="U153">
        <f t="shared" ref="U153" si="31">T153-S153</f>
        <v>8</v>
      </c>
      <c r="V153" s="11" t="s">
        <v>739</v>
      </c>
      <c r="W153" t="s">
        <v>738</v>
      </c>
    </row>
    <row r="154" spans="2:27" x14ac:dyDescent="0.55000000000000004">
      <c r="B154" s="8"/>
      <c r="C154" s="8"/>
      <c r="D154" s="4" t="s">
        <v>716</v>
      </c>
      <c r="E154" s="5"/>
      <c r="F154" s="5"/>
      <c r="G154" s="5"/>
      <c r="H154" s="5">
        <v>300000</v>
      </c>
      <c r="I154" s="5"/>
      <c r="J154" s="18"/>
    </row>
    <row r="155" spans="2:27" x14ac:dyDescent="0.55000000000000004">
      <c r="B155" s="8"/>
      <c r="C155" s="8"/>
      <c r="D155" s="4" t="s">
        <v>676</v>
      </c>
      <c r="E155" s="5"/>
      <c r="F155" s="5"/>
      <c r="G155" s="5"/>
      <c r="H155" s="5">
        <v>22200</v>
      </c>
      <c r="I155" s="5"/>
      <c r="J155" s="18"/>
    </row>
    <row r="156" spans="2:27" x14ac:dyDescent="0.55000000000000004">
      <c r="B156" s="8"/>
      <c r="C156" s="8"/>
      <c r="D156" s="4" t="s">
        <v>717</v>
      </c>
      <c r="E156" s="5"/>
      <c r="F156" s="5"/>
      <c r="G156" s="5"/>
      <c r="H156" s="5">
        <v>2110000</v>
      </c>
      <c r="I156" s="5"/>
      <c r="J156" s="18"/>
    </row>
    <row r="157" spans="2:27" x14ac:dyDescent="0.55000000000000004">
      <c r="B157" s="8"/>
      <c r="C157" s="8"/>
      <c r="D157" s="4" t="s">
        <v>676</v>
      </c>
      <c r="E157" s="5"/>
      <c r="F157" s="5"/>
      <c r="G157" s="5"/>
      <c r="H157" s="5">
        <v>22200</v>
      </c>
      <c r="I157" s="5"/>
      <c r="J157" s="18"/>
    </row>
    <row r="158" spans="2:27" x14ac:dyDescent="0.55000000000000004">
      <c r="B158" s="8"/>
      <c r="C158" s="8"/>
      <c r="D158" s="4" t="s">
        <v>718</v>
      </c>
      <c r="E158" s="5">
        <v>5270000</v>
      </c>
      <c r="F158" s="5" t="s">
        <v>721</v>
      </c>
      <c r="G158" s="5"/>
      <c r="H158" s="5"/>
      <c r="I158" s="5"/>
      <c r="J158" s="18"/>
    </row>
    <row r="159" spans="2:27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18"/>
    </row>
    <row r="160" spans="2:27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18"/>
    </row>
    <row r="161" spans="2:10" x14ac:dyDescent="0.55000000000000004">
      <c r="B161" s="8"/>
      <c r="C161" s="8"/>
      <c r="D161" s="4"/>
      <c r="E161" s="5"/>
      <c r="F161" s="5"/>
      <c r="G161" s="5"/>
      <c r="H161" s="5"/>
      <c r="I161" s="5"/>
      <c r="J161" s="18"/>
    </row>
    <row r="162" spans="2:10" x14ac:dyDescent="0.55000000000000004">
      <c r="B162" s="8"/>
      <c r="C162" s="8"/>
      <c r="D162" s="4" t="s">
        <v>719</v>
      </c>
      <c r="E162" s="5"/>
      <c r="F162" s="5"/>
      <c r="G162" s="5"/>
      <c r="H162" s="5">
        <v>200000</v>
      </c>
      <c r="I162" s="5"/>
      <c r="J162" s="18"/>
    </row>
    <row r="163" spans="2:10" x14ac:dyDescent="0.55000000000000004">
      <c r="B163" s="8"/>
      <c r="C163" s="8"/>
      <c r="D163" s="4" t="s">
        <v>719</v>
      </c>
      <c r="E163" s="5"/>
      <c r="F163" s="5"/>
      <c r="G163" s="5"/>
      <c r="H163" s="5">
        <v>200000</v>
      </c>
      <c r="I163" s="5"/>
      <c r="J163" s="18"/>
    </row>
    <row r="164" spans="2:10" x14ac:dyDescent="0.55000000000000004">
      <c r="B164" s="8"/>
      <c r="C164" s="8"/>
      <c r="D164" s="4" t="s">
        <v>720</v>
      </c>
      <c r="E164" s="5"/>
      <c r="F164" s="5"/>
      <c r="G164" s="5"/>
      <c r="H164" s="5">
        <v>170000</v>
      </c>
      <c r="I164" s="5"/>
      <c r="J164" s="18"/>
    </row>
    <row r="165" spans="2:10" x14ac:dyDescent="0.55000000000000004">
      <c r="B165" s="8"/>
      <c r="C165" s="8"/>
      <c r="D165" s="4" t="s">
        <v>742</v>
      </c>
      <c r="E165" s="5">
        <v>6043723</v>
      </c>
      <c r="F165" s="5" t="s">
        <v>733</v>
      </c>
      <c r="G165" s="5"/>
      <c r="H165" s="5"/>
      <c r="I165" s="5"/>
      <c r="J165" s="18"/>
    </row>
    <row r="166" spans="2:10" x14ac:dyDescent="0.55000000000000004">
      <c r="B166" s="8"/>
      <c r="C166" s="8"/>
      <c r="D166" s="4" t="s">
        <v>732</v>
      </c>
      <c r="E166" s="5"/>
      <c r="F166" s="5"/>
      <c r="G166" s="5"/>
      <c r="H166" s="5">
        <v>5444724</v>
      </c>
      <c r="I166" s="5"/>
      <c r="J166" s="18"/>
    </row>
    <row r="167" spans="2:10" x14ac:dyDescent="0.55000000000000004">
      <c r="B167" s="8"/>
      <c r="C167" s="8"/>
      <c r="D167" s="4" t="s">
        <v>734</v>
      </c>
      <c r="E167" s="5">
        <v>87738225</v>
      </c>
      <c r="F167" s="5"/>
      <c r="G167" s="5"/>
      <c r="H167" s="5"/>
      <c r="I167" s="5"/>
      <c r="J167" s="18"/>
    </row>
    <row r="168" spans="2:10" x14ac:dyDescent="0.55000000000000004">
      <c r="B168" s="8"/>
      <c r="C168" s="8"/>
      <c r="D168" s="4" t="s">
        <v>735</v>
      </c>
      <c r="E168" s="5"/>
      <c r="F168" s="5"/>
      <c r="G168" s="5"/>
      <c r="H168" s="5">
        <v>85536000</v>
      </c>
      <c r="I168" s="5"/>
      <c r="J168" s="18"/>
    </row>
    <row r="169" spans="2:10" x14ac:dyDescent="0.55000000000000004">
      <c r="B169" s="8"/>
      <c r="C169" s="8"/>
      <c r="D169" s="4" t="s">
        <v>736</v>
      </c>
      <c r="E169" s="5"/>
      <c r="F169" s="5"/>
      <c r="G169" s="5"/>
      <c r="H169" s="5"/>
      <c r="I169" s="5"/>
      <c r="J169" s="18">
        <f>AG144*10000</f>
        <v>6336000</v>
      </c>
    </row>
    <row r="170" spans="2:10" x14ac:dyDescent="0.55000000000000004">
      <c r="B170" s="8"/>
      <c r="C170" s="8"/>
      <c r="D170" s="4"/>
      <c r="E170" s="5"/>
      <c r="F170" s="5"/>
      <c r="G170" s="5"/>
      <c r="H170" s="5"/>
      <c r="I170" s="5"/>
      <c r="J170" s="18"/>
    </row>
    <row r="171" spans="2:10" x14ac:dyDescent="0.55000000000000004">
      <c r="B171" s="8"/>
      <c r="C171" s="8"/>
      <c r="D171" s="4" t="s">
        <v>743</v>
      </c>
      <c r="E171" s="5"/>
      <c r="F171" s="5"/>
      <c r="G171" s="5"/>
      <c r="H171" s="5">
        <v>330000</v>
      </c>
      <c r="I171" s="5"/>
      <c r="J171" s="18"/>
    </row>
    <row r="172" spans="2:10" x14ac:dyDescent="0.55000000000000004">
      <c r="B172" s="8"/>
      <c r="C172" s="8"/>
      <c r="D172" s="4" t="s">
        <v>676</v>
      </c>
      <c r="E172" s="5"/>
      <c r="F172" s="5"/>
      <c r="G172" s="5"/>
      <c r="H172" s="5">
        <v>22000</v>
      </c>
      <c r="I172" s="5"/>
      <c r="J172" s="18"/>
    </row>
    <row r="173" spans="2:10" x14ac:dyDescent="0.55000000000000004">
      <c r="B173" s="8"/>
      <c r="C173" s="8"/>
      <c r="D173" s="4" t="s">
        <v>744</v>
      </c>
      <c r="E173" s="5">
        <v>600000</v>
      </c>
      <c r="F173" s="5"/>
      <c r="G173" s="5"/>
      <c r="H173" s="5"/>
      <c r="I173" s="5"/>
      <c r="J173" s="18"/>
    </row>
    <row r="174" spans="2:10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10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10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29" x14ac:dyDescent="0.55000000000000004">
      <c r="B177" s="8"/>
      <c r="C177" s="8"/>
      <c r="D177" s="4"/>
      <c r="E177" s="5"/>
      <c r="F177" s="5"/>
      <c r="G177" s="5"/>
      <c r="H177" s="5"/>
      <c r="I177" s="5"/>
      <c r="J177" s="7"/>
      <c r="AA177">
        <f>IF(G180=AA$66,H180,0)</f>
        <v>0</v>
      </c>
      <c r="AB177">
        <f>IF(G180=AB$66,H180,0)</f>
        <v>0</v>
      </c>
      <c r="AC177">
        <f>IF(G180=AC$66,H180,0)</f>
        <v>0</v>
      </c>
    </row>
    <row r="178" spans="2:29" x14ac:dyDescent="0.55000000000000004">
      <c r="B178" s="4"/>
      <c r="C178" s="4"/>
      <c r="D178" s="4" t="s">
        <v>20</v>
      </c>
      <c r="E178" s="5">
        <f>SUM(E67:E177)</f>
        <v>124682488</v>
      </c>
      <c r="F178" s="5"/>
      <c r="G178" s="5"/>
      <c r="H178" s="5">
        <f>SUM(H67:H177)</f>
        <v>117093304</v>
      </c>
      <c r="I178" s="5"/>
      <c r="J178" s="7"/>
      <c r="M178" s="3"/>
      <c r="AA178">
        <f>IF(G181=AA$66,H181,0)</f>
        <v>0</v>
      </c>
      <c r="AB178">
        <f>IF(G181=AB$66,H181,0)</f>
        <v>0</v>
      </c>
      <c r="AC178">
        <f>IF(G181=AC$66,H181,0)</f>
        <v>0</v>
      </c>
    </row>
    <row r="179" spans="2:29" x14ac:dyDescent="0.55000000000000004">
      <c r="D179" s="4" t="s">
        <v>21</v>
      </c>
      <c r="F179" s="1">
        <f>SUM(F67:F178)</f>
        <v>0</v>
      </c>
      <c r="AA179" s="1">
        <f>SUM(AA67:AA178)</f>
        <v>2280072.5308641973</v>
      </c>
      <c r="AB179" s="1">
        <f>SUM(AB67:AB178)</f>
        <v>613890.19999999995</v>
      </c>
      <c r="AC179" s="1">
        <f>SUM(AC67:AC178)</f>
        <v>12186931.6</v>
      </c>
    </row>
    <row r="180" spans="2:29" x14ac:dyDescent="0.55000000000000004">
      <c r="D180" s="4" t="s">
        <v>92</v>
      </c>
      <c r="F180" s="33">
        <f>E178-H178</f>
        <v>7589184</v>
      </c>
    </row>
    <row r="181" spans="2:29" x14ac:dyDescent="0.55000000000000004">
      <c r="E181" s="5">
        <f>SUM(E67:E88)</f>
        <v>10541900</v>
      </c>
      <c r="H181" s="5">
        <f>SUM(H67:H88)</f>
        <v>10026544</v>
      </c>
      <c r="L181" t="s">
        <v>429</v>
      </c>
      <c r="M181" s="3">
        <f>E181-H181</f>
        <v>515356</v>
      </c>
    </row>
    <row r="182" spans="2:29" x14ac:dyDescent="0.55000000000000004">
      <c r="E182" s="5">
        <f>SUM(E89:E123)</f>
        <v>9218640</v>
      </c>
      <c r="H182" s="5">
        <f>SUM(H89:H123)</f>
        <v>7021091</v>
      </c>
      <c r="L182" t="s">
        <v>430</v>
      </c>
      <c r="M182" s="3">
        <f>E182-H182</f>
        <v>2197549</v>
      </c>
    </row>
    <row r="183" spans="2:29" x14ac:dyDescent="0.55000000000000004">
      <c r="E183" s="1">
        <f>SUM(E125:E177)</f>
        <v>104921948</v>
      </c>
      <c r="H183" s="1">
        <f>SUM(H125:H177)</f>
        <v>100045669</v>
      </c>
      <c r="L183" t="s">
        <v>495</v>
      </c>
      <c r="M183" s="3">
        <f>E183-H183</f>
        <v>4876279</v>
      </c>
    </row>
    <row r="184" spans="2:29" x14ac:dyDescent="0.55000000000000004">
      <c r="M184" s="3"/>
    </row>
    <row r="185" spans="2:29" s="1" customFormat="1" x14ac:dyDescent="0.55000000000000004">
      <c r="B185"/>
      <c r="C185"/>
      <c r="D185" t="s">
        <v>143</v>
      </c>
      <c r="E185" s="1">
        <v>400000</v>
      </c>
      <c r="F185" s="1">
        <f>E185*G185</f>
        <v>2400000</v>
      </c>
      <c r="G185" s="1">
        <v>6</v>
      </c>
      <c r="J185" s="14"/>
      <c r="K185"/>
      <c r="L185"/>
      <c r="M185"/>
      <c r="N185"/>
    </row>
    <row r="186" spans="2:29" s="1" customFormat="1" x14ac:dyDescent="0.55000000000000004">
      <c r="B186"/>
      <c r="C186"/>
      <c r="D186" t="s">
        <v>169</v>
      </c>
      <c r="E186" s="1">
        <v>1000000</v>
      </c>
      <c r="F186" s="1">
        <f>E186*G186</f>
        <v>0</v>
      </c>
      <c r="G186" s="1">
        <v>0</v>
      </c>
      <c r="J186" s="14"/>
      <c r="K186"/>
      <c r="L186"/>
      <c r="M186"/>
      <c r="N186"/>
    </row>
    <row r="187" spans="2:29" x14ac:dyDescent="0.55000000000000004">
      <c r="D187" t="s">
        <v>144</v>
      </c>
      <c r="E187" s="1">
        <v>170000</v>
      </c>
      <c r="G187" s="1">
        <v>5</v>
      </c>
    </row>
    <row r="188" spans="2:29" x14ac:dyDescent="0.55000000000000004">
      <c r="D188" t="s">
        <v>148</v>
      </c>
      <c r="E188" s="1">
        <v>114380</v>
      </c>
      <c r="F188" s="1">
        <f>E188*G188</f>
        <v>0</v>
      </c>
      <c r="G188" s="1">
        <v>0</v>
      </c>
      <c r="H188" s="1">
        <v>114380</v>
      </c>
    </row>
    <row r="189" spans="2:29" x14ac:dyDescent="0.55000000000000004">
      <c r="D189" t="s">
        <v>340</v>
      </c>
      <c r="E189" s="1">
        <v>254000</v>
      </c>
      <c r="F189" s="1">
        <f>E189*G189</f>
        <v>254000</v>
      </c>
      <c r="G189" s="1">
        <v>1</v>
      </c>
    </row>
    <row r="190" spans="2:29" x14ac:dyDescent="0.55000000000000004">
      <c r="D190" s="1" t="s">
        <v>149</v>
      </c>
      <c r="F190" s="33">
        <f>SUM(F180:F189)</f>
        <v>10243184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4"/>
  <sheetViews>
    <sheetView topLeftCell="A7" workbookViewId="0">
      <selection activeCell="D18" sqref="D18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0" t="s">
        <v>586</v>
      </c>
      <c r="D2" s="4" t="s">
        <v>584</v>
      </c>
      <c r="E2" s="4" t="s">
        <v>614</v>
      </c>
      <c r="F2" s="4" t="s">
        <v>585</v>
      </c>
      <c r="G2" s="4" t="s">
        <v>587</v>
      </c>
      <c r="H2" s="4" t="s">
        <v>588</v>
      </c>
      <c r="I2" s="4" t="s">
        <v>589</v>
      </c>
      <c r="J2" s="4" t="s">
        <v>594</v>
      </c>
    </row>
    <row r="3" spans="2:10" x14ac:dyDescent="0.55000000000000004">
      <c r="B3" s="4">
        <v>1</v>
      </c>
      <c r="C3" s="4" t="s">
        <v>590</v>
      </c>
      <c r="D3" s="4" t="s">
        <v>591</v>
      </c>
      <c r="E3" s="8" t="s">
        <v>217</v>
      </c>
      <c r="F3" s="41">
        <f>輸出のみ!H69+輸出のみ!H68</f>
        <v>6929600</v>
      </c>
      <c r="G3" s="4" t="s">
        <v>592</v>
      </c>
      <c r="H3" s="41">
        <f>輸出のみ!E70</f>
        <v>7898138</v>
      </c>
      <c r="I3" s="8" t="s">
        <v>217</v>
      </c>
      <c r="J3" s="4" t="s">
        <v>593</v>
      </c>
    </row>
    <row r="4" spans="2:10" x14ac:dyDescent="0.55000000000000004">
      <c r="B4" s="4">
        <v>2</v>
      </c>
      <c r="C4" s="4" t="s">
        <v>595</v>
      </c>
      <c r="D4" s="4" t="s">
        <v>152</v>
      </c>
      <c r="E4" s="8" t="s">
        <v>217</v>
      </c>
      <c r="F4" s="41">
        <f>輸出のみ!H81</f>
        <v>30000</v>
      </c>
      <c r="G4" s="4" t="s">
        <v>592</v>
      </c>
      <c r="H4" s="5">
        <v>850000</v>
      </c>
      <c r="I4" s="8" t="s">
        <v>217</v>
      </c>
      <c r="J4" s="4" t="s">
        <v>593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592</v>
      </c>
      <c r="H5" s="5">
        <v>838806</v>
      </c>
      <c r="I5" s="8" t="s">
        <v>217</v>
      </c>
      <c r="J5" s="4" t="s">
        <v>593</v>
      </c>
    </row>
    <row r="6" spans="2:10" x14ac:dyDescent="0.55000000000000004">
      <c r="B6" s="4">
        <v>4</v>
      </c>
      <c r="C6" s="4" t="s">
        <v>596</v>
      </c>
      <c r="D6" s="4" t="s">
        <v>604</v>
      </c>
      <c r="E6" s="8" t="s">
        <v>217</v>
      </c>
      <c r="F6" s="41">
        <f>輸出のみ!H76</f>
        <v>539721</v>
      </c>
      <c r="G6" s="4" t="s">
        <v>592</v>
      </c>
      <c r="H6" s="41">
        <f>輸出のみ!E79</f>
        <v>954956</v>
      </c>
      <c r="I6" s="8" t="s">
        <v>217</v>
      </c>
      <c r="J6" s="4" t="s">
        <v>593</v>
      </c>
    </row>
    <row r="7" spans="2:10" x14ac:dyDescent="0.55000000000000004">
      <c r="B7" s="4">
        <v>5</v>
      </c>
      <c r="C7" s="4" t="s">
        <v>597</v>
      </c>
      <c r="D7" s="4" t="s">
        <v>605</v>
      </c>
      <c r="E7" s="4" t="str">
        <f>輸出のみ!C104</f>
        <v>3/29</v>
      </c>
      <c r="F7" s="41">
        <f>輸出のみ!H104</f>
        <v>432000</v>
      </c>
      <c r="G7" s="4" t="s">
        <v>592</v>
      </c>
      <c r="H7" s="41">
        <f>輸出のみ!E103</f>
        <v>790000</v>
      </c>
      <c r="I7" s="4" t="s">
        <v>257</v>
      </c>
      <c r="J7" s="4" t="s">
        <v>593</v>
      </c>
    </row>
    <row r="8" spans="2:10" x14ac:dyDescent="0.55000000000000004">
      <c r="B8" s="4">
        <v>6</v>
      </c>
      <c r="C8" s="4" t="s">
        <v>598</v>
      </c>
      <c r="D8" s="4" t="s">
        <v>606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593</v>
      </c>
    </row>
    <row r="9" spans="2:10" x14ac:dyDescent="0.55000000000000004">
      <c r="B9" s="4">
        <v>7</v>
      </c>
      <c r="C9" s="4"/>
      <c r="D9" s="4" t="s">
        <v>607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593</v>
      </c>
    </row>
    <row r="10" spans="2:10" x14ac:dyDescent="0.55000000000000004">
      <c r="B10" s="4">
        <v>8</v>
      </c>
      <c r="C10" s="4" t="s">
        <v>599</v>
      </c>
      <c r="D10" s="4" t="s">
        <v>608</v>
      </c>
      <c r="E10" s="4" t="str">
        <f>輸出のみ!C100</f>
        <v>4/8</v>
      </c>
      <c r="F10" s="41">
        <f>輸出のみ!H100</f>
        <v>2208600</v>
      </c>
      <c r="G10" s="4" t="s">
        <v>592</v>
      </c>
      <c r="H10" s="41">
        <f>輸出のみ!E99</f>
        <v>4528640</v>
      </c>
      <c r="I10" s="4" t="str">
        <f>輸出のみ!C99</f>
        <v>4/8</v>
      </c>
      <c r="J10" s="8" t="s">
        <v>611</v>
      </c>
    </row>
    <row r="11" spans="2:10" x14ac:dyDescent="0.55000000000000004">
      <c r="B11" s="4">
        <v>9</v>
      </c>
      <c r="C11" s="4" t="s">
        <v>600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593</v>
      </c>
    </row>
    <row r="12" spans="2:10" x14ac:dyDescent="0.55000000000000004">
      <c r="B12" s="4">
        <v>10</v>
      </c>
      <c r="C12" s="4" t="s">
        <v>601</v>
      </c>
      <c r="D12" s="4" t="s">
        <v>610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611</v>
      </c>
    </row>
    <row r="13" spans="2:10" x14ac:dyDescent="0.55000000000000004">
      <c r="B13" s="4">
        <v>11</v>
      </c>
      <c r="C13" s="4" t="s">
        <v>602</v>
      </c>
      <c r="D13" s="4" t="s">
        <v>470</v>
      </c>
      <c r="E13" s="4" t="str">
        <f>輸出のみ!C125</f>
        <v>5/10</v>
      </c>
      <c r="F13" s="41">
        <f>輸出のみ!H125</f>
        <v>378000</v>
      </c>
      <c r="G13" s="4" t="s">
        <v>592</v>
      </c>
      <c r="H13" s="41">
        <f>輸出のみ!E126</f>
        <v>1070000</v>
      </c>
      <c r="I13" s="4" t="str">
        <f>輸出のみ!C126</f>
        <v>5/17</v>
      </c>
      <c r="J13" s="8" t="s">
        <v>611</v>
      </c>
    </row>
    <row r="14" spans="2:10" x14ac:dyDescent="0.55000000000000004">
      <c r="B14" s="4">
        <v>12</v>
      </c>
      <c r="C14" s="4" t="s">
        <v>603</v>
      </c>
      <c r="D14" s="4" t="s">
        <v>612</v>
      </c>
      <c r="E14" s="4" t="str">
        <f>輸出のみ!C132</f>
        <v>5/10</v>
      </c>
      <c r="F14" s="41">
        <f>輸出のみ!H132</f>
        <v>896400</v>
      </c>
      <c r="G14" s="4" t="s">
        <v>592</v>
      </c>
      <c r="H14" s="41">
        <f>輸出のみ!E133</f>
        <v>1100000</v>
      </c>
      <c r="I14" s="4" t="str">
        <f>輸出のみ!C133</f>
        <v>5/17</v>
      </c>
      <c r="J14" s="8" t="s">
        <v>611</v>
      </c>
    </row>
    <row r="15" spans="2:10" x14ac:dyDescent="0.55000000000000004">
      <c r="B15" s="4">
        <v>13</v>
      </c>
      <c r="C15" s="4" t="s">
        <v>653</v>
      </c>
      <c r="D15" s="4" t="s">
        <v>657</v>
      </c>
      <c r="E15" s="8" t="s">
        <v>658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656</v>
      </c>
      <c r="D16" s="4" t="s">
        <v>654</v>
      </c>
      <c r="E16" s="8" t="s">
        <v>655</v>
      </c>
      <c r="F16" s="41">
        <f>輸出のみ!H141</f>
        <v>262833</v>
      </c>
      <c r="G16" s="4" t="s">
        <v>592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/>
      <c r="C17" s="4" t="s">
        <v>680</v>
      </c>
      <c r="D17" s="4" t="s">
        <v>677</v>
      </c>
      <c r="E17" s="8"/>
      <c r="F17" s="41">
        <f>輸出のみ!H146</f>
        <v>1242000</v>
      </c>
      <c r="G17" s="4" t="s">
        <v>592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/>
      <c r="C18" s="4" t="s">
        <v>746</v>
      </c>
      <c r="D18" s="4"/>
      <c r="E18" s="8"/>
      <c r="F18" s="41"/>
      <c r="G18" s="4"/>
      <c r="H18" s="41"/>
      <c r="I18" s="4"/>
      <c r="J18" s="8"/>
    </row>
    <row r="19" spans="2:10" x14ac:dyDescent="0.55000000000000004">
      <c r="B19" s="4"/>
      <c r="C19" s="4" t="s">
        <v>747</v>
      </c>
      <c r="D19" s="4"/>
      <c r="E19" s="8"/>
      <c r="F19" s="41"/>
      <c r="G19" s="4"/>
      <c r="H19" s="41"/>
      <c r="I19" s="4"/>
      <c r="J19" s="8"/>
    </row>
    <row r="20" spans="2:10" x14ac:dyDescent="0.55000000000000004">
      <c r="B20" s="4"/>
      <c r="C20" s="4" t="s">
        <v>748</v>
      </c>
      <c r="D20" s="4"/>
      <c r="E20" s="8"/>
      <c r="F20" s="41"/>
      <c r="G20" s="4"/>
      <c r="H20" s="41"/>
      <c r="I20" s="4"/>
      <c r="J20" s="8"/>
    </row>
    <row r="21" spans="2:10" x14ac:dyDescent="0.55000000000000004">
      <c r="B21" s="4"/>
      <c r="C21" s="4" t="s">
        <v>749</v>
      </c>
      <c r="D21" s="4"/>
      <c r="E21" s="8"/>
      <c r="F21" s="41"/>
      <c r="G21" s="4"/>
      <c r="H21" s="41"/>
      <c r="I21" s="4"/>
      <c r="J21" s="8"/>
    </row>
    <row r="22" spans="2:10" x14ac:dyDescent="0.55000000000000004">
      <c r="B22" s="4"/>
      <c r="C22" s="4"/>
      <c r="D22" s="4"/>
      <c r="E22" s="4"/>
      <c r="F22" s="41"/>
      <c r="G22" s="4"/>
      <c r="H22" s="41"/>
      <c r="I22" s="4"/>
      <c r="J22" s="8"/>
    </row>
    <row r="23" spans="2:10" x14ac:dyDescent="0.55000000000000004">
      <c r="B23" s="4"/>
      <c r="C23" s="4"/>
      <c r="D23" s="4"/>
      <c r="E23" s="4"/>
      <c r="F23" s="41"/>
      <c r="G23" s="4"/>
      <c r="H23" s="41"/>
      <c r="I23" s="4"/>
      <c r="J23" s="8"/>
    </row>
    <row r="24" spans="2:10" x14ac:dyDescent="0.55000000000000004">
      <c r="E24" t="s">
        <v>613</v>
      </c>
      <c r="F24" s="3">
        <f>SUM(F3:F23)</f>
        <v>15726355</v>
      </c>
      <c r="H24" s="3">
        <f>SUM(H3:H23)</f>
        <v>25030540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2019-06-12T15:07:46Z</dcterms:modified>
</cp:coreProperties>
</file>