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3EF2355B-CD02-443D-9F14-2E86E11990A5}" xr6:coauthVersionLast="43" xr6:coauthVersionMax="43" xr10:uidLastSave="{00000000-0000-0000-0000-000000000000}"/>
  <bookViews>
    <workbookView xWindow="910" yWindow="10" windowWidth="17460" windowHeight="110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12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44" i="10" l="1"/>
  <c r="H17" i="11" l="1"/>
  <c r="F17" i="11"/>
  <c r="H146" i="10"/>
  <c r="T145" i="10"/>
  <c r="Y145" i="10"/>
  <c r="S145" i="10" l="1"/>
  <c r="Y144" i="10" l="1"/>
  <c r="P144" i="10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U141" i="10"/>
  <c r="S141" i="10"/>
  <c r="P141" i="10"/>
  <c r="AA139" i="10"/>
  <c r="U140" i="10"/>
  <c r="S140" i="10"/>
  <c r="P140" i="10"/>
  <c r="S139" i="10"/>
  <c r="U139" i="10" s="1"/>
  <c r="P139" i="10"/>
  <c r="AD135" i="10"/>
  <c r="AD134" i="10"/>
  <c r="AC135" i="10"/>
  <c r="AC134" i="10"/>
  <c r="AB136" i="10"/>
  <c r="AB138" i="10" s="1"/>
  <c r="Y139" i="10"/>
  <c r="Y138" i="10"/>
  <c r="Y137" i="10"/>
  <c r="U144" i="10" l="1"/>
  <c r="S138" i="10"/>
  <c r="U138" i="10" s="1"/>
  <c r="S137" i="10"/>
  <c r="U137" i="10" s="1"/>
  <c r="P138" i="10"/>
  <c r="P137" i="10"/>
  <c r="P136" i="10" l="1"/>
  <c r="S136" i="10" s="1"/>
  <c r="U136" i="10" s="1"/>
  <c r="P135" i="10" l="1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P132" i="10"/>
  <c r="S132" i="10" s="1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4" i="11" l="1"/>
  <c r="F24" i="11"/>
  <c r="C6" i="1" l="1"/>
  <c r="C5" i="1"/>
  <c r="J6" i="1"/>
  <c r="H31" i="4"/>
  <c r="J5" i="1" s="1"/>
  <c r="J12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18" i="1" l="1"/>
  <c r="J9" i="1"/>
  <c r="P129" i="10"/>
  <c r="S129" i="10" s="1"/>
  <c r="U129" i="10" s="1"/>
  <c r="H160" i="10" l="1"/>
  <c r="E160" i="10"/>
  <c r="H159" i="10"/>
  <c r="E159" i="10"/>
  <c r="P128" i="10"/>
  <c r="S128" i="10" s="1"/>
  <c r="U128" i="10" s="1"/>
  <c r="M160" i="10" l="1"/>
  <c r="P127" i="10"/>
  <c r="S127" i="10" s="1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P121" i="10" l="1"/>
  <c r="S121" i="10" s="1"/>
  <c r="U121" i="10" s="1"/>
  <c r="P120" i="10" l="1"/>
  <c r="S120" i="10" s="1"/>
  <c r="U120" i="10" s="1"/>
  <c r="O119" i="10" l="1"/>
  <c r="P119" i="10" l="1"/>
  <c r="S119" i="10" s="1"/>
  <c r="U119" i="10" s="1"/>
  <c r="H158" i="10"/>
  <c r="E158" i="10"/>
  <c r="F156" i="10"/>
  <c r="H155" i="10"/>
  <c r="E155" i="10"/>
  <c r="F166" i="10"/>
  <c r="AC155" i="10"/>
  <c r="AC154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55" i="10"/>
  <c r="AB154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55" i="10"/>
  <c r="AA154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57" i="10" l="1"/>
  <c r="AC156" i="10"/>
  <c r="AA156" i="10"/>
  <c r="AB156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P115" i="10"/>
  <c r="S115" i="10" s="1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159" i="10" l="1"/>
  <c r="E65" i="10" l="1"/>
  <c r="F31" i="4" l="1"/>
  <c r="O82" i="10" l="1"/>
  <c r="M158" i="10" l="1"/>
  <c r="F163" i="10"/>
  <c r="F165" i="10" l="1"/>
  <c r="F162" i="10" l="1"/>
  <c r="F167" i="10" s="1"/>
  <c r="O9" i="1" l="1"/>
  <c r="H24" i="9" l="1"/>
  <c r="F24" i="9"/>
  <c r="F26" i="9" s="1"/>
  <c r="H38" i="5" l="1"/>
  <c r="H32" i="6"/>
  <c r="H24" i="3" l="1"/>
  <c r="H27" i="2"/>
  <c r="F32" i="6" l="1"/>
  <c r="F34" i="6" l="1"/>
  <c r="C7" i="1"/>
  <c r="C15" i="1" s="1"/>
  <c r="M9" i="1"/>
  <c r="F38" i="5" l="1"/>
  <c r="F40" i="5" s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31" i="6" s="1"/>
  <c r="F33" i="6" s="1"/>
  <c r="E3" i="9" s="1"/>
  <c r="E23" i="9" s="1"/>
  <c r="F25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<sst xmlns="http://schemas.openxmlformats.org/spreadsheetml/2006/main" count="1173" uniqueCount="717">
  <si>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</si>
  <si>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</si>
  <si>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</si>
  <si>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</si>
  <si>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</si>
  <si>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</si>
  <si>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</si>
  <si>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</si>
  <si>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</si>
  <si>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</si>
  <si>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</si>
  <si>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</si>
  <si>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</si>
  <si>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</si>
  <si>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</si>
  <si>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</si>
  <si>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</si>
  <si>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</si>
  <si>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</si>
  <si>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</si>
  <si>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</si>
  <si>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</si>
  <si>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</si>
  <si>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</si>
  <si>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送料</t>
    <rPh sb="0" eb="2">
      <t>ソウリョウ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</si>
  <si>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</si>
  <si>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</si>
  <si>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</si>
  <si>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</si>
  <si>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</si>
  <si>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</si>
  <si>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</si>
  <si>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</si>
  <si>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</si>
  <si>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</si>
  <si>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</si>
  <si>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</si>
  <si>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</si>
  <si>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</si>
  <si>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</si>
  <si>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</si>
  <si>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</si>
  <si>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</si>
  <si>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</si>
  <si>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</si>
  <si>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</si>
  <si>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</si>
  <si>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</si>
  <si>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</si>
  <si>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</si>
  <si>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</si>
  <si>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</si>
  <si>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</si>
  <si>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</si>
  <si>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</si>
  <si>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</si>
  <si>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</si>
  <si>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</si>
  <si>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</si>
  <si>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</si>
  <si>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</si>
  <si>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</si>
  <si>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</si>
  <si>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</si>
  <si>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</si>
  <si>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</si>
  <si>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</si>
  <si>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</si>
  <si>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</si>
  <si>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</si>
  <si>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</si>
  <si>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</si>
  <si>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</si>
  <si>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</si>
  <si>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</si>
  <si>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</si>
  <si>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</si>
  <si>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</si>
  <si>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</si>
  <si>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</si>
  <si>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</si>
  <si>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</si>
  <si>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</si>
  <si>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</si>
  <si>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</si>
  <si>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</si>
  <si>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</si>
  <si>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</si>
  <si>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</si>
  <si>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</si>
  <si>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</si>
  <si>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</si>
  <si>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</si>
  <si>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</si>
  <si>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</si>
  <si>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</si>
  <si>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</si>
  <si>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</si>
  <si>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</si>
  <si>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</si>
  <si>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</si>
  <si>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</si>
  <si>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</si>
  <si>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</si>
  <si>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</si>
  <si>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</si>
  <si>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</si>
  <si>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</si>
  <si>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</si>
  <si>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</si>
  <si>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</si>
  <si>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</si>
  <si>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</si>
  <si>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</si>
  <si>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</si>
  <si>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</si>
  <si>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</si>
  <si>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</si>
  <si>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</si>
  <si>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</si>
  <si>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</si>
  <si>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</si>
  <si>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</si>
  <si>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</si>
  <si>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</si>
  <si>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</si>
  <si>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</si>
  <si>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</si>
  <si>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</si>
  <si>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</si>
  <si>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</si>
  <si>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</si>
  <si>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</si>
  <si>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</si>
  <si>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</si>
  <si>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</si>
  <si>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</si>
  <si>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</si>
  <si>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</si>
  <si>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</si>
  <si>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</si>
  <si>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</si>
  <si>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</si>
  <si>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</si>
  <si>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</si>
  <si>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</si>
  <si>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</si>
  <si>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</si>
  <si>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</si>
  <si>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</si>
  <si>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</si>
  <si>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</si>
  <si>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</si>
  <si>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</si>
  <si>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</si>
  <si>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</si>
  <si>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</si>
  <si>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</si>
  <si>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</si>
  <si>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</si>
  <si>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</si>
  <si>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</si>
  <si>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</si>
  <si>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</si>
  <si>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</si>
  <si>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</si>
  <si>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</si>
  <si>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</si>
  <si>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</si>
  <si>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</si>
  <si>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</si>
  <si>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</si>
  <si>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</si>
  <si>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</si>
  <si>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</si>
  <si>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</si>
  <si>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</si>
  <si>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</si>
  <si>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</si>
  <si>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</si>
  <si>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</si>
  <si>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</si>
  <si>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</si>
  <si>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</si>
  <si>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</si>
  <si>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</si>
  <si>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</si>
  <si>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</si>
  <si>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</si>
  <si>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</si>
  <si>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</si>
  <si>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</si>
  <si>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</si>
  <si>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</si>
  <si>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</si>
  <si>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</si>
  <si>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</si>
  <si>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</si>
  <si>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</si>
  <si>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12/21</t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</si>
  <si>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</si>
  <si>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</si>
  <si>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</si>
  <si>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</si>
  <si>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</si>
  <si>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</si>
  <si>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</si>
  <si>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</si>
  <si>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</si>
  <si>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</si>
  <si>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</si>
  <si>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</si>
  <si>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</si>
  <si>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</si>
  <si>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</si>
  <si>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</si>
  <si>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</si>
  <si>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</si>
  <si>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</si>
  <si>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</si>
  <si>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</si>
  <si>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</si>
  <si>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</si>
  <si>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</si>
  <si>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</si>
  <si>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</si>
  <si>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</si>
  <si>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</si>
  <si>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</si>
  <si>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</si>
  <si>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</si>
  <si>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</si>
  <si>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</si>
  <si>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</si>
  <si>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</si>
  <si>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</si>
  <si>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</si>
  <si>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</si>
  <si>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</si>
  <si>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</si>
  <si>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</si>
  <si>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</si>
  <si>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</si>
  <si>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</si>
  <si>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</si>
  <si>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</si>
  <si>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</si>
  <si>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</si>
  <si>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</si>
  <si>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</si>
  <si>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</si>
  <si>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</si>
  <si>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</si>
  <si>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</si>
  <si>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</si>
  <si>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</si>
  <si>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</si>
  <si>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</si>
  <si>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</si>
  <si>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</si>
  <si>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</si>
  <si>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</si>
  <si>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</si>
  <si>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</si>
  <si>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</si>
  <si>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</si>
  <si>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</si>
  <si>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</si>
  <si>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</si>
  <si>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</si>
  <si>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</si>
  <si>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</si>
  <si>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</si>
  <si>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</si>
  <si>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</si>
  <si>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</si>
  <si>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</si>
  <si>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</si>
  <si>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</si>
  <si>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</si>
  <si>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</si>
  <si>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</si>
  <si>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</si>
  <si>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</si>
  <si>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</si>
  <si>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</si>
  <si>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</si>
  <si>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</si>
  <si>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</si>
  <si>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</si>
  <si>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</si>
  <si>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</si>
  <si>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</si>
  <si>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</si>
  <si>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</si>
  <si>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</si>
  <si>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</si>
  <si>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</si>
  <si>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</si>
  <si>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</si>
  <si>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</si>
  <si>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</si>
  <si>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</si>
  <si>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</si>
  <si>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</si>
  <si>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</si>
  <si>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</si>
  <si>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</si>
  <si>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</si>
  <si>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</si>
  <si>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</si>
  <si>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</si>
  <si>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</si>
  <si>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</si>
  <si>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</si>
  <si>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</si>
  <si>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</si>
  <si>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</si>
  <si>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</si>
  <si>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</si>
  <si>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</si>
  <si>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</si>
  <si>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</si>
  <si>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</si>
  <si>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</si>
  <si>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</si>
  <si>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</si>
  <si>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</si>
  <si>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</si>
  <si>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</si>
  <si>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</si>
  <si>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</si>
  <si>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</si>
  <si>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</si>
  <si>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</si>
  <si>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</si>
  <si>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</si>
  <si>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</si>
  <si>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</si>
  <si>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</si>
  <si>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</si>
  <si>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</si>
  <si>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</si>
  <si>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</si>
  <si>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</si>
  <si>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</si>
  <si>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</si>
  <si>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</si>
  <si>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</si>
  <si>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</si>
  <si>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</si>
  <si>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</si>
  <si>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</si>
  <si>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</si>
  <si>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</si>
  <si>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</si>
  <si>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</si>
  <si>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</si>
  <si>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</si>
  <si>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</si>
  <si>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</si>
  <si>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</si>
  <si>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</si>
  <si>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</si>
  <si>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</si>
  <si>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</si>
  <si>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</si>
  <si>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</si>
  <si>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</si>
  <si>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</si>
  <si>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</si>
  <si>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</si>
  <si>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</si>
  <si>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</si>
  <si>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</si>
  <si>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</si>
  <si>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</si>
  <si>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</si>
  <si>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</si>
  <si>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</si>
  <si>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</si>
  <si>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</si>
  <si>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</si>
  <si>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</si>
  <si>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</si>
  <si>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</si>
  <si>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</si>
  <si>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</si>
  <si>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</si>
  <si>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</si>
  <si>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</si>
  <si>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</si>
  <si>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</si>
  <si>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</si>
  <si>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</si>
  <si>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</si>
  <si>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</si>
  <si>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</si>
  <si>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</si>
  <si>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</si>
  <si>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</si>
  <si>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</si>
  <si>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</si>
  <si>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</si>
  <si>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</si>
  <si>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</si>
  <si>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</si>
  <si>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</si>
  <si>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</si>
  <si>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</si>
  <si>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</si>
  <si>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</si>
  <si>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</si>
  <si>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</si>
  <si>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</si>
  <si>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</si>
  <si>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</si>
  <si>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</si>
  <si>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</si>
  <si>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</si>
  <si>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</si>
  <si>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</si>
  <si>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</si>
  <si>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</si>
  <si>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</si>
  <si>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</si>
  <si>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</si>
  <si>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</si>
  <si>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</si>
  <si>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</si>
  <si>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</si>
  <si>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</si>
  <si>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</si>
  <si>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</si>
  <si>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</si>
  <si>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</si>
  <si>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</si>
  <si>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</si>
  <si>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</si>
  <si>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</si>
  <si>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</si>
  <si>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</si>
  <si>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</si>
  <si>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</si>
  <si>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</si>
  <si>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</si>
  <si>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</si>
  <si>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</si>
  <si>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</si>
  <si>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</si>
  <si>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</si>
  <si>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</si>
  <si>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</si>
  <si>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</si>
  <si>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</si>
  <si>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</si>
  <si>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</si>
  <si>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</si>
  <si>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</si>
  <si>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</si>
  <si>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</si>
  <si>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</si>
  <si>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</si>
  <si>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</si>
  <si>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</si>
  <si>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</si>
  <si>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</si>
  <si>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</si>
  <si>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</si>
  <si>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</si>
  <si>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</si>
  <si>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</si>
  <si>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</si>
  <si>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</si>
  <si>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</si>
  <si>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</si>
  <si>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</si>
  <si>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</si>
  <si>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</si>
  <si>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</si>
  <si>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</si>
  <si>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</si>
  <si>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</si>
  <si>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</si>
  <si>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</si>
  <si>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</si>
  <si>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</si>
  <si>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</si>
  <si>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</si>
  <si>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</si>
  <si>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</si>
  <si>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</si>
  <si>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</si>
  <si>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</si>
  <si>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</si>
  <si>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</si>
  <si>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</si>
  <si>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</si>
  <si>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</si>
  <si>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</si>
  <si>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</si>
  <si>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未入金</t>
    <rPh sb="0" eb="3">
      <t>ミニュウキン</t>
    </rPh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</si>
  <si>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</si>
  <si>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</si>
  <si>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</si>
  <si>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</si>
  <si>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</si>
  <si>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</si>
  <si>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</si>
  <si>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</si>
  <si>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</si>
  <si>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</si>
  <si>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</si>
  <si>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</si>
  <si>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</si>
  <si>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</si>
  <si>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</si>
  <si>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</si>
  <si>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</si>
  <si>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</si>
  <si>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</si>
  <si>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</si>
  <si>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?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</si>
  <si>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</si>
  <si>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</si>
  <si>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</si>
  <si>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</si>
  <si>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</si>
  <si>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</si>
  <si>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</si>
  <si>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</si>
  <si>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</si>
  <si>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</si>
  <si>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</si>
  <si>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</si>
  <si>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</si>
  <si>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</si>
  <si>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</si>
  <si>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</si>
  <si>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</si>
  <si>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</si>
  <si>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</si>
  <si>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</si>
  <si>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</si>
  <si>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</si>
  <si>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</si>
  <si>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</si>
  <si>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</si>
  <si>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</si>
  <si>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</si>
  <si>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</si>
  <si>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</si>
  <si>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</si>
  <si>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</si>
  <si>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</si>
  <si>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</si>
  <si>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</si>
  <si>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</si>
  <si>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</si>
  <si>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</si>
  <si>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</si>
  <si>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</si>
  <si>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</si>
  <si>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</si>
  <si>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</si>
  <si>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</si>
  <si>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</si>
  <si>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</si>
  <si>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</si>
  <si>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</si>
  <si>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</si>
  <si>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</si>
  <si>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</si>
  <si>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</si>
  <si>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</si>
  <si>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</si>
  <si>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</si>
  <si>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</si>
  <si>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</si>
  <si>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</si>
  <si>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</si>
  <si>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</si>
  <si>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</si>
  <si>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</si>
  <si>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</si>
  <si>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</si>
  <si>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</si>
  <si>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</si>
  <si>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</si>
  <si>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</si>
  <si>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</si>
  <si>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</si>
  <si>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</si>
  <si>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</si>
  <si>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</si>
  <si>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</si>
  <si>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</si>
  <si>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</si>
  <si>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</si>
  <si>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</si>
  <si>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</si>
  <si>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</si>
  <si>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</si>
  <si>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</si>
  <si>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</si>
  <si>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</si>
  <si>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</si>
  <si>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</si>
  <si>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</si>
  <si>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</si>
  <si>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</si>
  <si>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</si>
  <si>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</si>
  <si>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</si>
  <si>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</si>
  <si>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</si>
  <si>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</si>
  <si>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</si>
  <si>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</si>
  <si>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</si>
  <si>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</si>
  <si>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</si>
  <si>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</si>
  <si>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</si>
  <si>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</si>
  <si>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</si>
  <si>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</si>
  <si>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</si>
  <si>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</si>
  <si>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</si>
  <si>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</si>
  <si>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</si>
  <si>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</si>
  <si>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</si>
  <si>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</si>
  <si>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</si>
  <si>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</si>
  <si>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</si>
  <si>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</si>
  <si>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</si>
  <si>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</si>
  <si>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</si>
  <si>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</si>
  <si>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</si>
  <si>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</si>
  <si>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</si>
  <si>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</si>
  <si>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</si>
  <si>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</si>
  <si>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</si>
  <si>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</si>
  <si>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</si>
  <si>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</si>
  <si>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</si>
  <si>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</si>
  <si>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</si>
  <si>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</si>
  <si>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</si>
  <si>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</si>
  <si>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</si>
  <si>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</si>
  <si>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</si>
  <si>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</si>
  <si>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</si>
  <si>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??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</si>
  <si>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</si>
  <si>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</si>
  <si>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</si>
  <si>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</si>
  <si>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</si>
  <si>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</si>
  <si>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</si>
  <si>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</si>
  <si>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</si>
  <si>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</si>
  <si>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</si>
  <si>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</si>
  <si>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</si>
  <si>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</si>
  <si>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</si>
  <si>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</si>
  <si>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</si>
  <si>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</si>
  <si>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</si>
  <si>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</si>
  <si>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</si>
  <si>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</si>
  <si>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</si>
  <si>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</si>
  <si>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</si>
  <si>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</si>
  <si>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</si>
  <si>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</si>
  <si>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</si>
  <si>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</si>
  <si>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</si>
  <si>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</si>
  <si>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</si>
  <si>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</si>
  <si>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</si>
  <si>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</si>
  <si>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</si>
  <si>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</si>
  <si>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</si>
  <si>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</si>
  <si>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</si>
  <si>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</si>
  <si>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10台</t>
    <rPh sb="2" eb="3">
      <t>ダイ</t>
    </rPh>
    <phoneticPr fontId="2"/>
  </si>
  <si>
    <t>30台</t>
    <rPh sb="2" eb="3">
      <t>ダイ</t>
    </rPh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</si>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</sst>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0" fontId="5" fillId="6" borderId="0" xfId="0" applyFont="1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B16" sqref="B16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1" width="10.16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0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361</v>
      </c>
      <c r="D2" s="24" t="s">
        <v>1</v>
      </c>
      <c r="E2" s="24" t="s">
        <v>363</v>
      </c>
      <c r="F2" s="24" t="s">
        <v>431</v>
      </c>
      <c r="G2" s="24" t="s">
        <v>2</v>
      </c>
      <c r="H2" s="24" t="s">
        <v>379</v>
      </c>
      <c r="I2" s="24" t="s">
        <v>469</v>
      </c>
      <c r="J2" s="24" t="s">
        <v>603</v>
      </c>
      <c r="K2" s="24" t="s">
        <v>605</v>
      </c>
      <c r="L2" s="25" t="s">
        <v>27</v>
      </c>
      <c r="M2" s="26" t="s">
        <v>28</v>
      </c>
      <c r="N2" s="26" t="s">
        <v>126</v>
      </c>
      <c r="O2" s="26" t="s">
        <v>127</v>
      </c>
      <c r="P2" s="25" t="s">
        <v>29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213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214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215</v>
      </c>
      <c r="C5" s="3">
        <f>'3月 '!F31</f>
        <v>33527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216</v>
      </c>
      <c r="C6" s="3">
        <f>'4月 '!F38</f>
        <v>195295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217</v>
      </c>
      <c r="C7" s="3">
        <f>'5月'!F32</f>
        <v>70197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218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>
        <v>148802</v>
      </c>
      <c r="O8" s="1"/>
      <c r="P8" s="1"/>
    </row>
    <row r="9" spans="2:24" x14ac:dyDescent="0.55000000000000004">
      <c r="B9" s="30" t="s">
        <v>374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373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595</v>
      </c>
      <c r="C12" s="31">
        <f>SUM(C5:C6)</f>
        <v>228822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93</v>
      </c>
      <c r="P13" s="29">
        <f>SUM(L12:P12)-SUM(C12:K12)</f>
        <v>390344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685</v>
      </c>
      <c r="C15" s="31">
        <f>SUM(C7:C8)</f>
        <v>70197</v>
      </c>
      <c r="D15" s="31">
        <f>SUM(D7:D8)</f>
        <v>163124</v>
      </c>
      <c r="E15" s="31">
        <f>SUM(E7:E8)</f>
        <v>120000</v>
      </c>
      <c r="F15" s="31">
        <f>SUM(F7:F8)</f>
        <v>400000</v>
      </c>
      <c r="G15" s="31">
        <f t="shared" ref="G15:M15" si="2">SUM(G8:G9)</f>
        <v>0</v>
      </c>
      <c r="H15" s="31">
        <f>SUM(H7:H8)</f>
        <v>42120</v>
      </c>
      <c r="I15" s="31">
        <f>SUM(I7:I8)</f>
        <v>2007340</v>
      </c>
      <c r="J15" s="31">
        <f>SUM(J7:J8)</f>
        <v>0</v>
      </c>
      <c r="K15" s="31">
        <f>SUM(K7:K8)</f>
        <v>1270000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5960000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93</v>
      </c>
      <c r="P16" s="29">
        <f>SUM(L15:P15)-SUM(C15:K15)</f>
        <v>2214619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392256</v>
      </c>
      <c r="D18" s="3">
        <f>SUM(D3:D8)</f>
        <v>835620</v>
      </c>
      <c r="E18" s="3">
        <f t="shared" ref="E18:O18" si="3">SUM(E3:E8)</f>
        <v>593114</v>
      </c>
      <c r="F18" s="3">
        <f t="shared" si="3"/>
        <v>2000000</v>
      </c>
      <c r="G18" s="3"/>
      <c r="H18" s="3">
        <f t="shared" si="3"/>
        <v>126360</v>
      </c>
      <c r="I18" s="3">
        <f>SUM(I3:I8)</f>
        <v>2741505</v>
      </c>
      <c r="J18" s="3">
        <f t="shared" si="3"/>
        <v>178595</v>
      </c>
      <c r="K18" s="3">
        <f t="shared" si="3"/>
        <v>12782777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21930500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440</v>
      </c>
      <c r="P19" s="3">
        <f>SUM(L18:P18)-SUM(C18:K18)</f>
        <v>3329359</v>
      </c>
    </row>
    <row r="20" spans="2:25" x14ac:dyDescent="0.55000000000000004">
      <c r="B20" t="s">
        <v>125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H27" sqref="H2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221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219</v>
      </c>
      <c r="C4" s="8" t="s">
        <v>222</v>
      </c>
      <c r="D4" s="4" t="s">
        <v>220</v>
      </c>
      <c r="E4" s="5"/>
      <c r="F4" s="5">
        <v>4420</v>
      </c>
      <c r="G4" s="5"/>
      <c r="H4" s="5"/>
      <c r="I4" s="7" t="s">
        <v>226</v>
      </c>
    </row>
    <row r="5" spans="2:9" x14ac:dyDescent="0.55000000000000004">
      <c r="B5" s="8" t="s">
        <v>223</v>
      </c>
      <c r="C5" s="17" t="s">
        <v>224</v>
      </c>
      <c r="D5" s="4" t="s">
        <v>225</v>
      </c>
      <c r="E5" s="5"/>
      <c r="F5" s="5">
        <v>959</v>
      </c>
      <c r="G5" s="5"/>
      <c r="H5" s="5"/>
      <c r="I5" s="7" t="s">
        <v>227</v>
      </c>
    </row>
    <row r="6" spans="2:9" x14ac:dyDescent="0.55000000000000004">
      <c r="B6" s="8" t="s">
        <v>228</v>
      </c>
      <c r="C6" s="8" t="s">
        <v>234</v>
      </c>
      <c r="D6" s="4" t="s">
        <v>220</v>
      </c>
      <c r="E6" s="5"/>
      <c r="F6" s="5">
        <v>3232</v>
      </c>
      <c r="G6" s="5"/>
      <c r="H6" s="5"/>
      <c r="I6" s="7" t="s">
        <v>226</v>
      </c>
    </row>
    <row r="7" spans="2:9" x14ac:dyDescent="0.55000000000000004">
      <c r="B7" s="8" t="s">
        <v>229</v>
      </c>
      <c r="C7" s="8" t="s">
        <v>235</v>
      </c>
      <c r="D7" s="4" t="s">
        <v>220</v>
      </c>
      <c r="E7" s="5"/>
      <c r="F7" s="5">
        <v>2210</v>
      </c>
      <c r="G7" s="5"/>
      <c r="H7" s="5"/>
      <c r="I7" s="7" t="s">
        <v>226</v>
      </c>
    </row>
    <row r="8" spans="2:9" x14ac:dyDescent="0.55000000000000004">
      <c r="B8" s="8" t="s">
        <v>230</v>
      </c>
      <c r="C8" s="8" t="s">
        <v>236</v>
      </c>
      <c r="D8" s="4" t="s">
        <v>220</v>
      </c>
      <c r="E8" s="5"/>
      <c r="F8" s="5">
        <v>4586</v>
      </c>
      <c r="G8" s="5"/>
      <c r="H8" s="5"/>
      <c r="I8" s="7" t="s">
        <v>226</v>
      </c>
    </row>
    <row r="9" spans="2:9" x14ac:dyDescent="0.55000000000000004">
      <c r="B9" s="8" t="s">
        <v>231</v>
      </c>
      <c r="C9" s="8" t="s">
        <v>237</v>
      </c>
      <c r="D9" s="4" t="s">
        <v>238</v>
      </c>
      <c r="E9" s="5"/>
      <c r="F9" s="5">
        <v>6644</v>
      </c>
      <c r="G9" s="5"/>
      <c r="H9" s="5"/>
      <c r="I9" s="7" t="s">
        <v>239</v>
      </c>
    </row>
    <row r="10" spans="2:9" x14ac:dyDescent="0.55000000000000004">
      <c r="B10" s="8"/>
      <c r="C10" s="8" t="s">
        <v>244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232</v>
      </c>
      <c r="C11" s="8" t="s">
        <v>240</v>
      </c>
      <c r="D11" s="4" t="s">
        <v>241</v>
      </c>
      <c r="E11" s="5"/>
      <c r="F11" s="5">
        <v>10377</v>
      </c>
      <c r="G11" s="5"/>
      <c r="H11" s="5"/>
      <c r="I11" s="7" t="s">
        <v>242</v>
      </c>
    </row>
    <row r="12" spans="2:9" x14ac:dyDescent="0.55000000000000004">
      <c r="B12" s="8" t="s">
        <v>233</v>
      </c>
      <c r="C12" s="8" t="s">
        <v>240</v>
      </c>
      <c r="D12" s="4" t="s">
        <v>344</v>
      </c>
      <c r="E12" s="5"/>
      <c r="F12" s="5">
        <v>10000</v>
      </c>
      <c r="G12" s="5"/>
      <c r="H12" s="5"/>
      <c r="I12" s="7" t="s">
        <v>243</v>
      </c>
    </row>
    <row r="13" spans="2:9" x14ac:dyDescent="0.55000000000000004">
      <c r="B13" s="8"/>
      <c r="C13" s="8" t="s">
        <v>240</v>
      </c>
      <c r="D13" s="4" t="s">
        <v>376</v>
      </c>
      <c r="E13" s="5">
        <v>10000</v>
      </c>
      <c r="F13" s="5"/>
      <c r="G13" s="5"/>
      <c r="H13" s="5"/>
      <c r="I13" s="7" t="s">
        <v>377</v>
      </c>
    </row>
    <row r="14" spans="2:9" x14ac:dyDescent="0.55000000000000004">
      <c r="B14" s="8"/>
      <c r="C14" s="8" t="s">
        <v>382</v>
      </c>
      <c r="D14" s="4" t="s">
        <v>380</v>
      </c>
      <c r="E14" s="5"/>
      <c r="F14" s="5"/>
      <c r="G14" s="5"/>
      <c r="H14" s="5">
        <v>2044</v>
      </c>
      <c r="I14" s="4" t="s">
        <v>381</v>
      </c>
    </row>
    <row r="15" spans="2:9" x14ac:dyDescent="0.55000000000000004">
      <c r="B15" s="8"/>
      <c r="C15" s="8" t="s">
        <v>435</v>
      </c>
      <c r="D15" s="4" t="s">
        <v>436</v>
      </c>
      <c r="E15" s="5"/>
      <c r="F15" s="5"/>
      <c r="G15" s="5"/>
      <c r="H15" s="5">
        <v>1015</v>
      </c>
      <c r="I15" s="4" t="s">
        <v>437</v>
      </c>
    </row>
    <row r="16" spans="2:9" x14ac:dyDescent="0.55000000000000004">
      <c r="B16" s="8" t="s">
        <v>383</v>
      </c>
      <c r="C16" s="8" t="s">
        <v>258</v>
      </c>
      <c r="D16" s="4" t="s">
        <v>429</v>
      </c>
      <c r="E16" s="5"/>
      <c r="F16" s="5"/>
      <c r="G16" s="5"/>
      <c r="H16" s="38" t="s">
        <v>604</v>
      </c>
      <c r="I16" s="7" t="s">
        <v>430</v>
      </c>
    </row>
    <row r="17" spans="2:13" x14ac:dyDescent="0.55000000000000004">
      <c r="B17" s="8"/>
      <c r="C17" s="8" t="s">
        <v>434</v>
      </c>
      <c r="D17" s="16" t="s">
        <v>432</v>
      </c>
      <c r="E17" s="4"/>
      <c r="F17" s="5"/>
      <c r="G17" s="5"/>
      <c r="H17" s="5">
        <v>10800</v>
      </c>
      <c r="I17" s="7" t="s">
        <v>433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25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264</v>
      </c>
      <c r="C4" s="8" t="s">
        <v>268</v>
      </c>
      <c r="D4" s="4" t="s">
        <v>269</v>
      </c>
      <c r="E4" s="5"/>
      <c r="F4" s="5">
        <v>481</v>
      </c>
      <c r="G4" s="5"/>
      <c r="H4" s="6"/>
      <c r="I4" s="7" t="s">
        <v>31</v>
      </c>
    </row>
    <row r="5" spans="2:9" x14ac:dyDescent="0.55000000000000004">
      <c r="B5" s="8" t="s">
        <v>265</v>
      </c>
      <c r="C5" s="8" t="s">
        <v>270</v>
      </c>
      <c r="D5" s="4" t="s">
        <v>271</v>
      </c>
      <c r="E5" s="5"/>
      <c r="F5" s="5">
        <v>13500</v>
      </c>
      <c r="G5" s="5"/>
      <c r="H5" s="6"/>
      <c r="I5" s="7" t="s">
        <v>272</v>
      </c>
    </row>
    <row r="6" spans="2:9" x14ac:dyDescent="0.55000000000000004">
      <c r="B6" s="8" t="s">
        <v>266</v>
      </c>
      <c r="C6" s="8" t="s">
        <v>273</v>
      </c>
      <c r="D6" s="4" t="s">
        <v>274</v>
      </c>
      <c r="E6" s="5"/>
      <c r="F6" s="5">
        <v>1110</v>
      </c>
      <c r="G6" s="5"/>
      <c r="H6" s="6"/>
      <c r="I6" s="7" t="s">
        <v>275</v>
      </c>
    </row>
    <row r="7" spans="2:9" x14ac:dyDescent="0.55000000000000004">
      <c r="B7" s="8" t="s">
        <v>267</v>
      </c>
      <c r="C7" s="8" t="s">
        <v>276</v>
      </c>
      <c r="D7" s="4" t="s">
        <v>106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378</v>
      </c>
      <c r="D8" s="4" t="s">
        <v>376</v>
      </c>
      <c r="E8" s="5">
        <v>10000</v>
      </c>
      <c r="F8" s="5"/>
      <c r="G8" s="5"/>
      <c r="H8" s="5"/>
      <c r="I8" s="7" t="s">
        <v>377</v>
      </c>
    </row>
    <row r="9" spans="2:9" x14ac:dyDescent="0.55000000000000004">
      <c r="B9" s="8"/>
      <c r="C9" s="8" t="s">
        <v>597</v>
      </c>
      <c r="D9" s="4" t="s">
        <v>380</v>
      </c>
      <c r="E9" s="5"/>
      <c r="F9" s="5"/>
      <c r="G9" s="5"/>
      <c r="H9" s="5">
        <v>2044</v>
      </c>
      <c r="I9" s="4" t="s">
        <v>381</v>
      </c>
    </row>
    <row r="10" spans="2:9" x14ac:dyDescent="0.55000000000000004">
      <c r="B10" s="8"/>
      <c r="C10" s="8"/>
      <c r="D10" s="4" t="s">
        <v>436</v>
      </c>
      <c r="E10" s="5"/>
      <c r="F10" s="5"/>
      <c r="G10" s="5"/>
      <c r="H10" s="5">
        <v>1015</v>
      </c>
      <c r="I10" s="4" t="s">
        <v>437</v>
      </c>
    </row>
    <row r="11" spans="2:9" x14ac:dyDescent="0.55000000000000004">
      <c r="B11" s="8"/>
      <c r="C11" s="8"/>
      <c r="D11" s="4" t="s">
        <v>438</v>
      </c>
      <c r="E11" s="5"/>
      <c r="F11" s="5"/>
      <c r="G11" s="5"/>
      <c r="H11" s="5">
        <v>8000</v>
      </c>
      <c r="I11" s="7" t="s">
        <v>439</v>
      </c>
    </row>
    <row r="12" spans="2:9" x14ac:dyDescent="0.55000000000000004">
      <c r="B12" s="8"/>
      <c r="C12" s="8"/>
      <c r="D12" s="16" t="s">
        <v>432</v>
      </c>
      <c r="E12" s="4"/>
      <c r="F12" s="5"/>
      <c r="G12" s="5"/>
      <c r="H12" s="5">
        <v>10800</v>
      </c>
      <c r="I12" s="7" t="s">
        <v>433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26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16" workbookViewId="0">
      <selection activeCell="C14" sqref="C1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300</v>
      </c>
      <c r="C4" s="8" t="s">
        <v>301</v>
      </c>
      <c r="D4" s="4" t="s">
        <v>305</v>
      </c>
      <c r="E4" s="5"/>
      <c r="F4" s="5">
        <v>11551</v>
      </c>
      <c r="G4" s="5"/>
      <c r="H4" s="35"/>
      <c r="I4" s="7" t="s">
        <v>306</v>
      </c>
    </row>
    <row r="5" spans="2:10" x14ac:dyDescent="0.55000000000000004">
      <c r="B5" s="8" t="s">
        <v>302</v>
      </c>
      <c r="C5" s="8" t="s">
        <v>303</v>
      </c>
      <c r="D5" s="4" t="s">
        <v>304</v>
      </c>
      <c r="E5" s="5"/>
      <c r="F5" s="5">
        <v>8744</v>
      </c>
      <c r="G5" s="5"/>
      <c r="H5" s="35"/>
      <c r="I5" s="7" t="s">
        <v>307</v>
      </c>
      <c r="J5" s="14"/>
    </row>
    <row r="6" spans="2:10" x14ac:dyDescent="0.55000000000000004">
      <c r="B6" s="8"/>
      <c r="C6" s="8" t="s">
        <v>303</v>
      </c>
      <c r="D6" s="4" t="s">
        <v>308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350</v>
      </c>
      <c r="C7" s="8" t="s">
        <v>345</v>
      </c>
      <c r="D7" s="4" t="s">
        <v>346</v>
      </c>
      <c r="E7" s="5"/>
      <c r="F7" s="5">
        <v>3391</v>
      </c>
      <c r="G7" s="5"/>
      <c r="H7" s="35"/>
      <c r="I7" s="7" t="s">
        <v>347</v>
      </c>
    </row>
    <row r="8" spans="2:10" x14ac:dyDescent="0.55000000000000004">
      <c r="B8" s="8" t="s">
        <v>351</v>
      </c>
      <c r="C8" s="8" t="s">
        <v>348</v>
      </c>
      <c r="D8" s="4" t="s">
        <v>304</v>
      </c>
      <c r="E8" s="5"/>
      <c r="F8" s="5">
        <v>3398</v>
      </c>
      <c r="G8" s="5"/>
      <c r="H8" s="35"/>
      <c r="I8" s="7" t="s">
        <v>30</v>
      </c>
    </row>
    <row r="9" spans="2:10" x14ac:dyDescent="0.55000000000000004">
      <c r="B9" s="8" t="s">
        <v>352</v>
      </c>
      <c r="C9" s="8" t="s">
        <v>349</v>
      </c>
      <c r="D9" s="4" t="s">
        <v>304</v>
      </c>
      <c r="E9" s="5"/>
      <c r="F9" s="5">
        <v>3182</v>
      </c>
      <c r="G9" s="5"/>
      <c r="H9" s="35"/>
      <c r="I9" s="7" t="s">
        <v>30</v>
      </c>
      <c r="J9" s="4"/>
    </row>
    <row r="10" spans="2:10" x14ac:dyDescent="0.55000000000000004">
      <c r="B10" s="8" t="s">
        <v>353</v>
      </c>
      <c r="C10" s="8" t="s">
        <v>349</v>
      </c>
      <c r="D10" s="4" t="s">
        <v>304</v>
      </c>
      <c r="E10" s="5"/>
      <c r="F10" s="5">
        <v>5342</v>
      </c>
      <c r="G10" s="5"/>
      <c r="H10" s="35"/>
      <c r="I10" s="7" t="s">
        <v>30</v>
      </c>
      <c r="J10" s="4"/>
    </row>
    <row r="11" spans="2:10" x14ac:dyDescent="0.55000000000000004">
      <c r="B11" s="8" t="s">
        <v>354</v>
      </c>
      <c r="C11" s="8" t="s">
        <v>357</v>
      </c>
      <c r="D11" s="4" t="s">
        <v>304</v>
      </c>
      <c r="E11" s="5"/>
      <c r="F11" s="5">
        <v>5342</v>
      </c>
      <c r="G11" s="5"/>
      <c r="H11" s="35"/>
      <c r="I11" s="7" t="s">
        <v>30</v>
      </c>
    </row>
    <row r="12" spans="2:10" x14ac:dyDescent="0.55000000000000004">
      <c r="B12" s="8" t="s">
        <v>355</v>
      </c>
      <c r="C12" s="8" t="s">
        <v>358</v>
      </c>
      <c r="D12" s="4" t="s">
        <v>359</v>
      </c>
      <c r="E12" s="5"/>
      <c r="F12" s="5">
        <v>730</v>
      </c>
      <c r="G12" s="5"/>
      <c r="H12" s="35"/>
      <c r="I12" s="7" t="s">
        <v>360</v>
      </c>
    </row>
    <row r="13" spans="2:10" x14ac:dyDescent="0.55000000000000004">
      <c r="B13" s="8" t="s">
        <v>356</v>
      </c>
      <c r="C13" s="8" t="s">
        <v>441</v>
      </c>
      <c r="D13" s="4" t="s">
        <v>304</v>
      </c>
      <c r="E13" s="5"/>
      <c r="F13" s="5">
        <v>3398</v>
      </c>
      <c r="G13" s="5"/>
      <c r="H13" s="35"/>
      <c r="I13" s="7" t="s">
        <v>30</v>
      </c>
    </row>
    <row r="14" spans="2:10" x14ac:dyDescent="0.55000000000000004">
      <c r="B14" s="8"/>
      <c r="C14" s="8" t="s">
        <v>597</v>
      </c>
      <c r="D14" t="s">
        <v>584</v>
      </c>
      <c r="E14" s="5"/>
      <c r="F14" s="5"/>
      <c r="G14" s="5"/>
      <c r="H14" s="35">
        <v>6453</v>
      </c>
      <c r="I14" s="7" t="s">
        <v>583</v>
      </c>
    </row>
    <row r="15" spans="2:10" x14ac:dyDescent="0.55000000000000004">
      <c r="B15" s="8"/>
      <c r="C15" s="8"/>
      <c r="D15" s="4" t="s">
        <v>585</v>
      </c>
      <c r="E15" s="5"/>
      <c r="F15" s="5"/>
      <c r="G15" s="5"/>
      <c r="H15" s="35">
        <v>3132</v>
      </c>
      <c r="I15" s="7" t="s">
        <v>586</v>
      </c>
      <c r="J15" s="14"/>
    </row>
    <row r="16" spans="2:10" x14ac:dyDescent="0.55000000000000004">
      <c r="B16" s="8"/>
      <c r="C16" s="8"/>
      <c r="D16" s="4" t="s">
        <v>587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588</v>
      </c>
      <c r="E17" s="5"/>
      <c r="F17" s="5"/>
      <c r="G17" s="5"/>
      <c r="H17" s="37" t="s">
        <v>607</v>
      </c>
      <c r="I17" s="7" t="s">
        <v>590</v>
      </c>
    </row>
    <row r="18" spans="2:13" x14ac:dyDescent="0.55000000000000004">
      <c r="B18" s="8"/>
      <c r="C18" s="8"/>
      <c r="D18" s="4" t="s">
        <v>589</v>
      </c>
      <c r="E18" s="5"/>
      <c r="F18" s="5"/>
      <c r="G18" s="5"/>
      <c r="H18" s="37" t="s">
        <v>598</v>
      </c>
      <c r="I18" s="7" t="s">
        <v>591</v>
      </c>
    </row>
    <row r="19" spans="2:13" x14ac:dyDescent="0.55000000000000004">
      <c r="B19" s="8"/>
      <c r="C19" s="8"/>
      <c r="D19" s="4" t="s">
        <v>592</v>
      </c>
      <c r="E19" s="5"/>
      <c r="F19" s="5"/>
      <c r="G19" s="5"/>
      <c r="H19" s="37" t="s">
        <v>599</v>
      </c>
      <c r="I19" s="9"/>
    </row>
    <row r="20" spans="2:13" x14ac:dyDescent="0.55000000000000004">
      <c r="B20" s="8"/>
      <c r="C20" s="8"/>
      <c r="D20" s="4" t="s">
        <v>587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593</v>
      </c>
      <c r="E21" s="5"/>
      <c r="F21" s="5"/>
      <c r="G21" s="5"/>
      <c r="H21" s="37" t="s">
        <v>600</v>
      </c>
      <c r="I21" s="7" t="s">
        <v>594</v>
      </c>
      <c r="L21" s="10"/>
      <c r="M21" s="11"/>
    </row>
    <row r="22" spans="2:13" x14ac:dyDescent="0.55000000000000004">
      <c r="B22" s="8"/>
      <c r="C22" s="8"/>
      <c r="D22" s="4" t="s">
        <v>592</v>
      </c>
      <c r="E22" s="5"/>
      <c r="F22" s="5"/>
      <c r="G22" s="5"/>
      <c r="H22" s="37" t="s">
        <v>601</v>
      </c>
      <c r="I22" s="7"/>
      <c r="M22" s="12"/>
    </row>
    <row r="23" spans="2:13" x14ac:dyDescent="0.55000000000000004">
      <c r="B23" s="8"/>
      <c r="C23" s="8"/>
      <c r="D23" s="4" t="s">
        <v>602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589</v>
      </c>
      <c r="E24" s="5"/>
      <c r="F24" s="5"/>
      <c r="G24" s="5"/>
      <c r="H24" s="37" t="s">
        <v>598</v>
      </c>
      <c r="I24" s="7" t="s">
        <v>591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SUM(F5:F30)</f>
        <v>33527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63934.539999999979</v>
      </c>
    </row>
    <row r="33" spans="2:13" x14ac:dyDescent="0.55000000000000004">
      <c r="D33" s="16" t="s">
        <v>25</v>
      </c>
      <c r="F33" s="1">
        <f>F31+H31</f>
        <v>44387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22" workbookViewId="0">
      <selection activeCell="H27" sqref="H2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63934.539999999979</v>
      </c>
      <c r="F3" s="5"/>
      <c r="G3" s="5"/>
      <c r="H3" s="35"/>
      <c r="I3" s="7"/>
    </row>
    <row r="4" spans="2:9" x14ac:dyDescent="0.55000000000000004">
      <c r="B4" s="8" t="s">
        <v>444</v>
      </c>
      <c r="C4" s="8" t="s">
        <v>442</v>
      </c>
      <c r="D4" s="4" t="s">
        <v>443</v>
      </c>
      <c r="E4" s="5"/>
      <c r="F4" s="5">
        <v>2150</v>
      </c>
      <c r="G4" s="5"/>
      <c r="H4" s="35"/>
      <c r="I4" s="7" t="s">
        <v>34</v>
      </c>
    </row>
    <row r="5" spans="2:9" x14ac:dyDescent="0.55000000000000004">
      <c r="B5" s="8" t="s">
        <v>447</v>
      </c>
      <c r="C5" s="8" t="s">
        <v>455</v>
      </c>
      <c r="D5" s="4" t="s">
        <v>304</v>
      </c>
      <c r="E5" s="5"/>
      <c r="F5" s="5">
        <v>7988</v>
      </c>
      <c r="G5" s="5"/>
      <c r="H5" s="35"/>
      <c r="I5" s="7" t="s">
        <v>30</v>
      </c>
    </row>
    <row r="6" spans="2:9" x14ac:dyDescent="0.55000000000000004">
      <c r="B6" s="8" t="s">
        <v>448</v>
      </c>
      <c r="C6" s="8" t="s">
        <v>455</v>
      </c>
      <c r="D6" s="4" t="s">
        <v>480</v>
      </c>
      <c r="E6" s="5"/>
      <c r="F6" s="5">
        <v>10260</v>
      </c>
      <c r="G6" s="5"/>
      <c r="H6" s="35"/>
      <c r="I6" s="7" t="s">
        <v>481</v>
      </c>
    </row>
    <row r="7" spans="2:9" x14ac:dyDescent="0.55000000000000004">
      <c r="B7" s="8" t="s">
        <v>449</v>
      </c>
      <c r="C7" s="8" t="s">
        <v>482</v>
      </c>
      <c r="D7" s="4" t="s">
        <v>483</v>
      </c>
      <c r="E7" s="5"/>
      <c r="F7" s="5">
        <v>2000</v>
      </c>
      <c r="G7" s="5"/>
      <c r="H7" s="35"/>
      <c r="I7" s="7" t="s">
        <v>484</v>
      </c>
    </row>
    <row r="8" spans="2:9" x14ac:dyDescent="0.55000000000000004">
      <c r="B8" s="8" t="s">
        <v>445</v>
      </c>
      <c r="C8" s="8" t="s">
        <v>508</v>
      </c>
      <c r="D8" s="4" t="s">
        <v>19</v>
      </c>
      <c r="E8" s="5"/>
      <c r="F8" s="5">
        <v>1282</v>
      </c>
      <c r="G8" s="5"/>
      <c r="H8" s="35"/>
      <c r="I8" s="7" t="s">
        <v>105</v>
      </c>
    </row>
    <row r="9" spans="2:9" x14ac:dyDescent="0.55000000000000004">
      <c r="B9" s="8" t="s">
        <v>450</v>
      </c>
      <c r="C9" s="8" t="s">
        <v>485</v>
      </c>
      <c r="D9" s="4" t="s">
        <v>304</v>
      </c>
      <c r="E9" s="5"/>
      <c r="F9" s="5">
        <v>2210</v>
      </c>
      <c r="G9" s="5"/>
      <c r="H9" s="35"/>
      <c r="I9" s="7" t="s">
        <v>30</v>
      </c>
    </row>
    <row r="10" spans="2:9" x14ac:dyDescent="0.55000000000000004">
      <c r="B10" s="8" t="s">
        <v>451</v>
      </c>
      <c r="C10" s="8" t="s">
        <v>486</v>
      </c>
      <c r="D10" s="4" t="s">
        <v>487</v>
      </c>
      <c r="E10" s="5"/>
      <c r="F10" s="5">
        <v>15850</v>
      </c>
      <c r="G10" s="5"/>
      <c r="H10" s="35"/>
      <c r="I10" s="7" t="s">
        <v>488</v>
      </c>
    </row>
    <row r="11" spans="2:9" x14ac:dyDescent="0.55000000000000004">
      <c r="B11" s="8" t="s">
        <v>446</v>
      </c>
      <c r="C11" s="8" t="s">
        <v>486</v>
      </c>
      <c r="D11" s="4" t="s">
        <v>492</v>
      </c>
      <c r="E11" s="5"/>
      <c r="F11" s="5">
        <v>770</v>
      </c>
      <c r="G11" s="5"/>
      <c r="H11" s="35"/>
      <c r="I11" s="7" t="s">
        <v>493</v>
      </c>
    </row>
    <row r="12" spans="2:9" x14ac:dyDescent="0.55000000000000004">
      <c r="B12" s="8" t="s">
        <v>452</v>
      </c>
      <c r="C12" s="8" t="s">
        <v>489</v>
      </c>
      <c r="D12" s="4" t="s">
        <v>490</v>
      </c>
      <c r="E12" s="5"/>
      <c r="F12" s="5">
        <v>1706</v>
      </c>
      <c r="G12" s="5"/>
      <c r="H12" s="35"/>
      <c r="I12" s="7" t="s">
        <v>491</v>
      </c>
    </row>
    <row r="13" spans="2:9" x14ac:dyDescent="0.55000000000000004">
      <c r="B13" s="8" t="s">
        <v>453</v>
      </c>
      <c r="C13" s="8" t="s">
        <v>489</v>
      </c>
      <c r="D13" s="4" t="s">
        <v>495</v>
      </c>
      <c r="E13" s="5"/>
      <c r="F13" s="5">
        <v>16302</v>
      </c>
      <c r="G13" s="5"/>
      <c r="H13" s="35"/>
      <c r="I13" s="7" t="s">
        <v>494</v>
      </c>
    </row>
    <row r="14" spans="2:9" x14ac:dyDescent="0.55000000000000004">
      <c r="B14" s="8"/>
      <c r="C14" s="8" t="s">
        <v>509</v>
      </c>
      <c r="D14" s="4" t="s">
        <v>517</v>
      </c>
      <c r="E14" s="5">
        <v>30000</v>
      </c>
      <c r="F14" s="5"/>
      <c r="G14" s="5"/>
      <c r="H14" s="35"/>
      <c r="I14" s="7"/>
    </row>
    <row r="15" spans="2:9" x14ac:dyDescent="0.55000000000000004">
      <c r="B15" s="8" t="s">
        <v>454</v>
      </c>
      <c r="C15" s="8" t="s">
        <v>509</v>
      </c>
      <c r="D15" s="4" t="s">
        <v>487</v>
      </c>
      <c r="E15" s="5"/>
      <c r="F15" s="5">
        <v>12540</v>
      </c>
      <c r="G15" s="5"/>
      <c r="H15" s="35"/>
      <c r="I15" s="7" t="s">
        <v>510</v>
      </c>
    </row>
    <row r="16" spans="2:9" x14ac:dyDescent="0.55000000000000004">
      <c r="B16" s="8" t="s">
        <v>511</v>
      </c>
      <c r="C16" s="8" t="s">
        <v>509</v>
      </c>
      <c r="D16" s="4" t="s">
        <v>492</v>
      </c>
      <c r="E16" s="5"/>
      <c r="F16" s="5">
        <v>930</v>
      </c>
      <c r="G16" s="5"/>
      <c r="H16" s="35"/>
      <c r="I16" s="7" t="s">
        <v>493</v>
      </c>
    </row>
    <row r="17" spans="2:13" x14ac:dyDescent="0.55000000000000004">
      <c r="B17" s="8" t="s">
        <v>512</v>
      </c>
      <c r="C17" s="8" t="s">
        <v>514</v>
      </c>
      <c r="D17" s="4" t="s">
        <v>515</v>
      </c>
      <c r="E17" s="5"/>
      <c r="F17" s="5">
        <v>1826</v>
      </c>
      <c r="G17" s="5"/>
      <c r="H17" s="35"/>
      <c r="I17" s="7" t="s">
        <v>516</v>
      </c>
    </row>
    <row r="18" spans="2:13" x14ac:dyDescent="0.55000000000000004">
      <c r="B18" s="8" t="s">
        <v>513</v>
      </c>
      <c r="C18" s="8" t="s">
        <v>518</v>
      </c>
      <c r="D18" s="4" t="s">
        <v>304</v>
      </c>
      <c r="E18" s="5"/>
      <c r="F18" s="5">
        <v>4586</v>
      </c>
      <c r="G18" s="5"/>
      <c r="H18" s="35"/>
      <c r="I18" s="7" t="s">
        <v>30</v>
      </c>
    </row>
    <row r="19" spans="2:13" x14ac:dyDescent="0.55000000000000004">
      <c r="B19" s="8"/>
      <c r="C19" s="8" t="s">
        <v>518</v>
      </c>
      <c r="D19" s="4" t="s">
        <v>517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548</v>
      </c>
      <c r="C20" s="8" t="s">
        <v>518</v>
      </c>
      <c r="D20" s="4" t="s">
        <v>549</v>
      </c>
      <c r="E20" s="5"/>
      <c r="F20" s="5">
        <v>72670</v>
      </c>
      <c r="G20" s="5"/>
      <c r="H20" s="35"/>
      <c r="I20" s="7" t="s">
        <v>550</v>
      </c>
    </row>
    <row r="21" spans="2:13" x14ac:dyDescent="0.55000000000000004">
      <c r="B21" s="8" t="s">
        <v>553</v>
      </c>
      <c r="C21" s="17" t="s">
        <v>552</v>
      </c>
      <c r="D21" s="4" t="s">
        <v>555</v>
      </c>
      <c r="E21" s="5"/>
      <c r="F21" s="5">
        <v>39960</v>
      </c>
      <c r="G21" s="5"/>
      <c r="H21" s="35"/>
      <c r="I21" s="7" t="s">
        <v>556</v>
      </c>
      <c r="L21" s="10"/>
      <c r="M21" s="11"/>
    </row>
    <row r="22" spans="2:13" x14ac:dyDescent="0.55000000000000004">
      <c r="B22" s="8" t="s">
        <v>554</v>
      </c>
      <c r="C22" s="17" t="s">
        <v>552</v>
      </c>
      <c r="D22" s="4" t="s">
        <v>557</v>
      </c>
      <c r="E22" s="5"/>
      <c r="F22" s="5">
        <v>7276</v>
      </c>
      <c r="G22" s="5"/>
      <c r="H22" s="35"/>
      <c r="I22" s="7" t="s">
        <v>558</v>
      </c>
      <c r="M22" s="12"/>
    </row>
    <row r="23" spans="2:13" x14ac:dyDescent="0.55000000000000004">
      <c r="B23" s="8" t="s">
        <v>559</v>
      </c>
      <c r="C23" s="8" t="s">
        <v>560</v>
      </c>
      <c r="D23" s="4" t="s">
        <v>19</v>
      </c>
      <c r="E23" s="5"/>
      <c r="F23" s="5">
        <v>5127</v>
      </c>
      <c r="G23" s="5"/>
      <c r="H23" s="35"/>
      <c r="I23" s="7" t="s">
        <v>561</v>
      </c>
      <c r="M23" s="11"/>
    </row>
    <row r="24" spans="2:13" x14ac:dyDescent="0.55000000000000004">
      <c r="B24" s="8"/>
      <c r="C24" s="8" t="s">
        <v>597</v>
      </c>
      <c r="D24" t="s">
        <v>584</v>
      </c>
      <c r="E24" s="5"/>
      <c r="F24" s="5"/>
      <c r="G24" s="5"/>
      <c r="H24" s="35">
        <v>11424</v>
      </c>
      <c r="I24" s="7" t="s">
        <v>583</v>
      </c>
      <c r="M24" s="11"/>
    </row>
    <row r="25" spans="2:13" x14ac:dyDescent="0.55000000000000004">
      <c r="B25" s="8"/>
      <c r="C25" s="8"/>
      <c r="D25" s="4" t="s">
        <v>585</v>
      </c>
      <c r="E25" s="5"/>
      <c r="F25" s="5"/>
      <c r="G25" s="5"/>
      <c r="H25" s="35">
        <v>1793</v>
      </c>
      <c r="I25" s="7" t="s">
        <v>586</v>
      </c>
      <c r="M25" s="11"/>
    </row>
    <row r="26" spans="2:13" x14ac:dyDescent="0.55000000000000004">
      <c r="B26" s="8"/>
      <c r="C26" s="8"/>
      <c r="D26" s="4" t="s">
        <v>602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213934.53999999998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SUM(F6:F37)</f>
        <v>195295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18639.539999999979</v>
      </c>
    </row>
    <row r="40" spans="2:13" x14ac:dyDescent="0.55000000000000004">
      <c r="D40" s="16" t="s">
        <v>25</v>
      </c>
      <c r="F40" s="1">
        <f>F38+H38</f>
        <v>327312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36"/>
  <sheetViews>
    <sheetView topLeftCell="A10" workbookViewId="0">
      <selection activeCell="E33" sqref="E3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18639.539999999979</v>
      </c>
      <c r="F3" s="5"/>
      <c r="G3" s="5"/>
      <c r="H3" s="6"/>
      <c r="I3" s="7"/>
    </row>
    <row r="4" spans="2:9" x14ac:dyDescent="0.55000000000000004">
      <c r="B4" s="4"/>
      <c r="C4" s="8" t="s">
        <v>578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551</v>
      </c>
      <c r="C5" s="8" t="s">
        <v>562</v>
      </c>
      <c r="D5" s="4" t="s">
        <v>563</v>
      </c>
      <c r="E5" s="5"/>
      <c r="F5" s="5">
        <v>930</v>
      </c>
      <c r="G5" s="5"/>
      <c r="H5" s="6"/>
      <c r="I5" s="7" t="s">
        <v>493</v>
      </c>
    </row>
    <row r="6" spans="2:9" x14ac:dyDescent="0.55000000000000004">
      <c r="B6" s="8" t="s">
        <v>571</v>
      </c>
      <c r="C6" s="8" t="s">
        <v>562</v>
      </c>
      <c r="D6" s="4" t="s">
        <v>564</v>
      </c>
      <c r="E6" s="5"/>
      <c r="F6" s="5">
        <v>12744</v>
      </c>
      <c r="G6" s="5"/>
      <c r="H6" s="6"/>
      <c r="I6" s="7" t="s">
        <v>565</v>
      </c>
    </row>
    <row r="7" spans="2:9" x14ac:dyDescent="0.55000000000000004">
      <c r="B7" s="8" t="s">
        <v>572</v>
      </c>
      <c r="C7" s="8" t="s">
        <v>566</v>
      </c>
      <c r="D7" s="4" t="s">
        <v>567</v>
      </c>
      <c r="E7" s="5"/>
      <c r="F7" s="5">
        <v>1644</v>
      </c>
      <c r="G7" s="5"/>
      <c r="H7" s="6"/>
      <c r="I7" s="15" t="s">
        <v>568</v>
      </c>
    </row>
    <row r="8" spans="2:9" x14ac:dyDescent="0.55000000000000004">
      <c r="B8" s="8" t="s">
        <v>573</v>
      </c>
      <c r="C8" s="8" t="s">
        <v>566</v>
      </c>
      <c r="D8" s="4" t="s">
        <v>567</v>
      </c>
      <c r="E8" s="5"/>
      <c r="F8" s="5">
        <v>430</v>
      </c>
      <c r="G8" s="5"/>
      <c r="H8" s="6"/>
      <c r="I8" s="15" t="s">
        <v>568</v>
      </c>
    </row>
    <row r="9" spans="2:9" x14ac:dyDescent="0.55000000000000004">
      <c r="B9" s="8" t="s">
        <v>574</v>
      </c>
      <c r="C9" s="8" t="s">
        <v>569</v>
      </c>
      <c r="D9" s="4" t="s">
        <v>668</v>
      </c>
      <c r="E9" s="5"/>
      <c r="F9" s="5">
        <v>2567</v>
      </c>
      <c r="G9" s="5"/>
      <c r="H9" s="6"/>
      <c r="I9" s="7" t="s">
        <v>669</v>
      </c>
    </row>
    <row r="10" spans="2:9" x14ac:dyDescent="0.55000000000000004">
      <c r="B10" s="8" t="s">
        <v>575</v>
      </c>
      <c r="C10" s="8" t="s">
        <v>569</v>
      </c>
      <c r="D10" s="4" t="s">
        <v>557</v>
      </c>
      <c r="E10" s="5"/>
      <c r="F10" s="5">
        <v>9612</v>
      </c>
      <c r="G10" s="5"/>
      <c r="H10" s="6"/>
      <c r="I10" s="7" t="s">
        <v>576</v>
      </c>
    </row>
    <row r="11" spans="2:9" x14ac:dyDescent="0.55000000000000004">
      <c r="B11" s="8" t="s">
        <v>580</v>
      </c>
      <c r="C11" s="8" t="s">
        <v>570</v>
      </c>
      <c r="D11" s="4" t="s">
        <v>577</v>
      </c>
      <c r="E11" s="5"/>
      <c r="F11" s="5">
        <v>8744</v>
      </c>
      <c r="G11" s="5"/>
      <c r="H11" s="6"/>
      <c r="I11" s="7" t="s">
        <v>30</v>
      </c>
    </row>
    <row r="12" spans="2:9" x14ac:dyDescent="0.55000000000000004">
      <c r="B12" s="8" t="s">
        <v>616</v>
      </c>
      <c r="C12" s="8" t="s">
        <v>579</v>
      </c>
      <c r="D12" s="4" t="s">
        <v>581</v>
      </c>
      <c r="E12" s="5"/>
      <c r="F12" s="5">
        <v>2432</v>
      </c>
      <c r="G12" s="5"/>
      <c r="H12" s="6"/>
      <c r="I12" s="7" t="s">
        <v>582</v>
      </c>
    </row>
    <row r="13" spans="2:9" x14ac:dyDescent="0.55000000000000004">
      <c r="B13" s="8"/>
      <c r="C13" s="8" t="s">
        <v>606</v>
      </c>
      <c r="D13" s="4" t="s">
        <v>577</v>
      </c>
      <c r="E13" s="5"/>
      <c r="F13" s="5">
        <v>8744</v>
      </c>
      <c r="G13" s="5"/>
      <c r="H13" s="6"/>
      <c r="I13" s="7" t="s">
        <v>30</v>
      </c>
    </row>
    <row r="14" spans="2:9" x14ac:dyDescent="0.55000000000000004">
      <c r="B14" s="8"/>
      <c r="C14" s="8" t="s">
        <v>670</v>
      </c>
      <c r="D14" s="4" t="s">
        <v>671</v>
      </c>
      <c r="E14" s="5"/>
      <c r="F14" s="5">
        <v>3132</v>
      </c>
      <c r="G14" s="5"/>
      <c r="H14" s="6"/>
      <c r="I14" s="15" t="s">
        <v>672</v>
      </c>
    </row>
    <row r="15" spans="2:9" x14ac:dyDescent="0.55000000000000004">
      <c r="B15" s="8"/>
      <c r="C15" s="8" t="s">
        <v>670</v>
      </c>
      <c r="D15" s="4" t="s">
        <v>673</v>
      </c>
      <c r="E15" s="5"/>
      <c r="F15" s="5">
        <v>2041</v>
      </c>
      <c r="G15" s="5"/>
      <c r="H15" s="6"/>
      <c r="I15" s="15" t="s">
        <v>674</v>
      </c>
    </row>
    <row r="16" spans="2:9" x14ac:dyDescent="0.55000000000000004">
      <c r="B16" s="8"/>
      <c r="C16" s="8" t="s">
        <v>675</v>
      </c>
      <c r="D16" s="4" t="s">
        <v>676</v>
      </c>
      <c r="E16" s="5"/>
      <c r="F16" s="5">
        <v>1895</v>
      </c>
      <c r="G16" s="5"/>
      <c r="H16" s="6"/>
      <c r="I16" s="15" t="s">
        <v>568</v>
      </c>
    </row>
    <row r="17" spans="2:13" x14ac:dyDescent="0.55000000000000004">
      <c r="B17" s="8"/>
      <c r="C17" s="8" t="s">
        <v>677</v>
      </c>
      <c r="D17" s="4" t="s">
        <v>676</v>
      </c>
      <c r="E17" s="5"/>
      <c r="F17" s="5">
        <v>317</v>
      </c>
      <c r="G17" s="5"/>
      <c r="H17" s="6"/>
      <c r="I17" s="7" t="s">
        <v>678</v>
      </c>
    </row>
    <row r="18" spans="2:13" x14ac:dyDescent="0.55000000000000004">
      <c r="B18" s="8"/>
      <c r="C18" s="8"/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693</v>
      </c>
      <c r="D19" s="4" t="s">
        <v>694</v>
      </c>
      <c r="E19" s="5"/>
      <c r="F19" s="5">
        <v>7332</v>
      </c>
      <c r="G19" s="5"/>
      <c r="H19" s="6"/>
      <c r="I19" s="7" t="s">
        <v>306</v>
      </c>
      <c r="L19" s="10"/>
      <c r="M19" s="11"/>
    </row>
    <row r="20" spans="2:13" x14ac:dyDescent="0.55000000000000004">
      <c r="B20" s="8"/>
      <c r="C20" s="8" t="s">
        <v>642</v>
      </c>
      <c r="D20" s="4" t="s">
        <v>145</v>
      </c>
      <c r="E20" s="5"/>
      <c r="F20" s="5">
        <v>1553</v>
      </c>
      <c r="G20" s="5"/>
      <c r="H20" s="6"/>
      <c r="I20" s="7" t="s">
        <v>31</v>
      </c>
      <c r="M20" s="12"/>
    </row>
    <row r="21" spans="2:13" x14ac:dyDescent="0.55000000000000004">
      <c r="B21" s="8"/>
      <c r="C21" s="8" t="s">
        <v>642</v>
      </c>
      <c r="D21" s="4" t="s">
        <v>577</v>
      </c>
      <c r="E21" s="5"/>
      <c r="F21" s="5">
        <v>5450</v>
      </c>
      <c r="G21" s="5"/>
      <c r="H21" s="6"/>
      <c r="I21" s="7" t="s">
        <v>30</v>
      </c>
      <c r="M21" s="11"/>
    </row>
    <row r="22" spans="2:13" x14ac:dyDescent="0.55000000000000004">
      <c r="B22" s="8"/>
      <c r="C22" s="8" t="s">
        <v>679</v>
      </c>
      <c r="D22" s="4" t="s">
        <v>680</v>
      </c>
      <c r="E22" s="5"/>
      <c r="F22" s="5">
        <v>630</v>
      </c>
      <c r="G22" s="5"/>
      <c r="H22" s="6"/>
      <c r="I22" s="7" t="s">
        <v>681</v>
      </c>
      <c r="M22" s="11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  <c r="M24" s="11"/>
    </row>
    <row r="25" spans="2:13" x14ac:dyDescent="0.55000000000000004">
      <c r="B25" s="8"/>
      <c r="C25" s="8"/>
      <c r="D25" s="4"/>
      <c r="E25" s="5"/>
      <c r="F25" s="5"/>
      <c r="G25" s="5"/>
      <c r="H25" s="6"/>
      <c r="I25" s="7"/>
      <c r="M25" s="11"/>
    </row>
    <row r="26" spans="2:13" x14ac:dyDescent="0.55000000000000004">
      <c r="B26" s="8"/>
      <c r="C26" s="8"/>
      <c r="D26" s="4"/>
      <c r="E26" s="5"/>
      <c r="F26" s="5"/>
      <c r="G26" s="5"/>
      <c r="H26" s="6"/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6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6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6"/>
      <c r="I29" s="7"/>
    </row>
    <row r="30" spans="2:13" x14ac:dyDescent="0.55000000000000004">
      <c r="B30" s="8"/>
      <c r="C30" s="8"/>
      <c r="D30" s="4"/>
      <c r="E30" s="5"/>
      <c r="F30" s="5"/>
      <c r="G30" s="5"/>
      <c r="H30" s="6"/>
      <c r="I30" s="7"/>
    </row>
    <row r="31" spans="2:13" x14ac:dyDescent="0.55000000000000004">
      <c r="B31" s="4"/>
      <c r="C31" s="4"/>
      <c r="D31" s="4" t="s">
        <v>20</v>
      </c>
      <c r="E31" s="5">
        <f>SUM(E3:E30)</f>
        <v>88639.539999999979</v>
      </c>
      <c r="F31" s="5"/>
      <c r="G31" s="5"/>
      <c r="H31" s="5"/>
      <c r="I31" s="7"/>
    </row>
    <row r="32" spans="2:13" x14ac:dyDescent="0.55000000000000004">
      <c r="D32" s="4" t="s">
        <v>21</v>
      </c>
      <c r="F32" s="1">
        <f>SUM(F5:F31)</f>
        <v>70197</v>
      </c>
      <c r="H32" s="1">
        <f>SUM(H5:H31)</f>
        <v>0</v>
      </c>
    </row>
    <row r="33" spans="2:13" x14ac:dyDescent="0.55000000000000004">
      <c r="D33" s="4" t="s">
        <v>22</v>
      </c>
      <c r="F33" s="1">
        <f>E31-F32</f>
        <v>18442.539999999979</v>
      </c>
    </row>
    <row r="34" spans="2:13" x14ac:dyDescent="0.55000000000000004">
      <c r="D34" s="16" t="s">
        <v>25</v>
      </c>
      <c r="F34" s="1">
        <f>F32+H32</f>
        <v>70197</v>
      </c>
    </row>
    <row r="36" spans="2:13" s="1" customFormat="1" x14ac:dyDescent="0.55000000000000004">
      <c r="B36"/>
      <c r="C36"/>
      <c r="D36"/>
      <c r="E36" s="13"/>
      <c r="F36" s="13"/>
      <c r="H36" s="13"/>
      <c r="I36" s="14"/>
      <c r="J36"/>
      <c r="K36"/>
      <c r="L36"/>
      <c r="M36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11" workbookViewId="0">
      <selection activeCell="F23" sqref="F2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'5月'!F33</f>
        <v>18442.539999999979</v>
      </c>
      <c r="F3" s="5"/>
      <c r="G3" s="5"/>
      <c r="H3" s="6"/>
      <c r="I3" s="7"/>
    </row>
    <row r="4" spans="2:9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9" x14ac:dyDescent="0.55000000000000004">
      <c r="B5" s="8" t="s">
        <v>107</v>
      </c>
      <c r="C5" s="8" t="s">
        <v>144</v>
      </c>
      <c r="D5" s="4" t="s">
        <v>145</v>
      </c>
      <c r="E5" s="5"/>
      <c r="F5" s="5">
        <v>712</v>
      </c>
      <c r="G5" s="5"/>
      <c r="H5" s="6"/>
      <c r="I5" s="7" t="s">
        <v>31</v>
      </c>
    </row>
    <row r="6" spans="2:9" x14ac:dyDescent="0.55000000000000004">
      <c r="B6" s="8" t="s">
        <v>108</v>
      </c>
      <c r="C6" s="8" t="s">
        <v>146</v>
      </c>
      <c r="D6" s="4" t="s">
        <v>24</v>
      </c>
      <c r="E6" s="5"/>
      <c r="F6" s="5">
        <v>7228</v>
      </c>
      <c r="G6" s="5"/>
      <c r="H6" s="6"/>
      <c r="I6" s="7" t="s">
        <v>30</v>
      </c>
    </row>
    <row r="7" spans="2:9" x14ac:dyDescent="0.55000000000000004">
      <c r="B7" s="8" t="s">
        <v>109</v>
      </c>
      <c r="C7" s="8" t="s">
        <v>147</v>
      </c>
      <c r="D7" s="4" t="s">
        <v>145</v>
      </c>
      <c r="E7" s="5"/>
      <c r="F7" s="5">
        <v>247</v>
      </c>
      <c r="G7" s="5"/>
      <c r="H7" s="6"/>
      <c r="I7" s="15" t="s">
        <v>148</v>
      </c>
    </row>
    <row r="8" spans="2:9" x14ac:dyDescent="0.55000000000000004">
      <c r="B8" s="8" t="s">
        <v>110</v>
      </c>
      <c r="C8" s="8" t="s">
        <v>149</v>
      </c>
      <c r="D8" s="4" t="s">
        <v>24</v>
      </c>
      <c r="E8" s="5"/>
      <c r="F8" s="5">
        <v>7988</v>
      </c>
      <c r="G8" s="5"/>
      <c r="H8" s="6"/>
      <c r="I8" s="7" t="s">
        <v>30</v>
      </c>
    </row>
    <row r="9" spans="2:9" x14ac:dyDescent="0.55000000000000004">
      <c r="B9" s="8" t="s">
        <v>111</v>
      </c>
      <c r="C9" s="8" t="s">
        <v>151</v>
      </c>
      <c r="D9" s="4" t="s">
        <v>150</v>
      </c>
      <c r="E9" s="5">
        <v>115000</v>
      </c>
      <c r="F9" s="5"/>
      <c r="G9" s="5"/>
      <c r="H9" s="6"/>
      <c r="I9" s="7"/>
    </row>
    <row r="10" spans="2:9" x14ac:dyDescent="0.55000000000000004">
      <c r="B10" s="8" t="s">
        <v>112</v>
      </c>
      <c r="C10" s="8" t="s">
        <v>151</v>
      </c>
      <c r="D10" s="4" t="s">
        <v>152</v>
      </c>
      <c r="E10" s="5"/>
      <c r="F10" s="5">
        <v>114380</v>
      </c>
      <c r="G10" s="5"/>
      <c r="H10" s="6"/>
      <c r="I10" s="7"/>
    </row>
    <row r="11" spans="2:9" x14ac:dyDescent="0.55000000000000004">
      <c r="B11" s="8" t="s">
        <v>113</v>
      </c>
      <c r="C11" s="8" t="s">
        <v>151</v>
      </c>
      <c r="D11" s="4" t="s">
        <v>178</v>
      </c>
      <c r="E11" s="5"/>
      <c r="F11" s="5">
        <v>3391</v>
      </c>
      <c r="G11" s="5"/>
      <c r="H11" s="6"/>
      <c r="I11" s="7" t="s">
        <v>103</v>
      </c>
    </row>
    <row r="12" spans="2:9" x14ac:dyDescent="0.55000000000000004">
      <c r="B12" s="8" t="s">
        <v>114</v>
      </c>
      <c r="C12" s="8" t="s">
        <v>172</v>
      </c>
      <c r="D12" s="4" t="s">
        <v>24</v>
      </c>
      <c r="E12" s="5"/>
      <c r="F12" s="5">
        <v>3398</v>
      </c>
      <c r="G12" s="5"/>
      <c r="H12" s="6"/>
      <c r="I12" s="7" t="s">
        <v>30</v>
      </c>
    </row>
    <row r="13" spans="2:9" x14ac:dyDescent="0.55000000000000004">
      <c r="B13" s="8" t="s">
        <v>115</v>
      </c>
      <c r="C13" s="8" t="s">
        <v>172</v>
      </c>
      <c r="D13" s="4" t="s">
        <v>24</v>
      </c>
      <c r="E13" s="5"/>
      <c r="F13" s="5">
        <v>6264</v>
      </c>
      <c r="G13" s="5"/>
      <c r="H13" s="6"/>
      <c r="I13" s="7" t="s">
        <v>30</v>
      </c>
    </row>
    <row r="14" spans="2:9" x14ac:dyDescent="0.55000000000000004">
      <c r="B14" s="8" t="s">
        <v>116</v>
      </c>
      <c r="C14" s="8" t="s">
        <v>177</v>
      </c>
      <c r="D14" s="4" t="s">
        <v>24</v>
      </c>
      <c r="E14" s="5"/>
      <c r="F14" s="5">
        <v>5342</v>
      </c>
      <c r="G14" s="5"/>
      <c r="H14" s="6"/>
      <c r="I14" s="7" t="s">
        <v>30</v>
      </c>
    </row>
    <row r="15" spans="2:9" x14ac:dyDescent="0.55000000000000004">
      <c r="B15" s="8" t="s">
        <v>117</v>
      </c>
      <c r="C15" s="8" t="s">
        <v>199</v>
      </c>
      <c r="D15" s="4" t="s">
        <v>24</v>
      </c>
      <c r="E15" s="5"/>
      <c r="F15" s="5">
        <v>9392</v>
      </c>
      <c r="G15" s="5"/>
      <c r="H15" s="6"/>
      <c r="I15" s="7" t="s">
        <v>30</v>
      </c>
    </row>
    <row r="16" spans="2:9" x14ac:dyDescent="0.55000000000000004">
      <c r="B16" s="8" t="s">
        <v>118</v>
      </c>
      <c r="C16" s="8" t="s">
        <v>200</v>
      </c>
      <c r="D16" s="4" t="s">
        <v>24</v>
      </c>
      <c r="E16" s="5"/>
      <c r="F16" s="5">
        <v>8146</v>
      </c>
      <c r="G16" s="5"/>
      <c r="H16" s="6"/>
      <c r="I16" s="7" t="s">
        <v>30</v>
      </c>
    </row>
    <row r="17" spans="2:13" x14ac:dyDescent="0.55000000000000004">
      <c r="B17" s="8" t="s">
        <v>119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120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121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122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123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124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133442.53999999998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166488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-33045.460000000021</v>
      </c>
    </row>
    <row r="26" spans="2:13" x14ac:dyDescent="0.55000000000000004">
      <c r="D26" s="16" t="s">
        <v>25</v>
      </c>
      <c r="F26" s="1">
        <f>F24+H24</f>
        <v>166488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D167"/>
  <sheetViews>
    <sheetView tabSelected="1" topLeftCell="A135" workbookViewId="0">
      <selection activeCell="F150" sqref="F150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3" width="9.1640625" bestFit="1" customWidth="1"/>
    <col min="25" max="25" width="9.1640625" bestFit="1" customWidth="1"/>
    <col min="27" max="27" width="9.1640625" bestFit="1" customWidth="1"/>
    <col min="28" max="28" width="8.75" bestFit="1" customWidth="1"/>
    <col min="29" max="29" width="10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63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35</v>
      </c>
      <c r="D5" s="4" t="s">
        <v>64</v>
      </c>
      <c r="E5" s="5">
        <v>973670</v>
      </c>
      <c r="F5" s="5"/>
      <c r="G5" s="5"/>
      <c r="H5" s="5"/>
      <c r="I5" s="5"/>
      <c r="J5" s="15" t="s">
        <v>55</v>
      </c>
    </row>
    <row r="6" spans="2:15" hidden="1" x14ac:dyDescent="0.55000000000000004">
      <c r="B6" s="8"/>
      <c r="C6" s="8" t="s">
        <v>36</v>
      </c>
      <c r="D6" s="4" t="s">
        <v>38</v>
      </c>
      <c r="E6" s="5"/>
      <c r="F6" s="5"/>
      <c r="G6" s="5"/>
      <c r="H6" s="5">
        <v>864000</v>
      </c>
      <c r="I6" s="5">
        <v>864000</v>
      </c>
      <c r="J6" s="7" t="s">
        <v>53</v>
      </c>
      <c r="L6" t="s">
        <v>39</v>
      </c>
      <c r="M6" t="s">
        <v>44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65</v>
      </c>
      <c r="L7" t="s">
        <v>39</v>
      </c>
    </row>
    <row r="8" spans="2:15" hidden="1" x14ac:dyDescent="0.55000000000000004">
      <c r="B8" s="8"/>
      <c r="C8" s="8" t="s">
        <v>43</v>
      </c>
      <c r="D8" s="4" t="s">
        <v>38</v>
      </c>
      <c r="E8" s="5"/>
      <c r="F8" s="5"/>
      <c r="G8" s="5"/>
      <c r="H8" s="5">
        <v>51840</v>
      </c>
      <c r="I8" s="5">
        <v>51840</v>
      </c>
      <c r="J8" s="7"/>
      <c r="L8" t="s">
        <v>42</v>
      </c>
      <c r="M8" t="s">
        <v>45</v>
      </c>
    </row>
    <row r="9" spans="2:15" hidden="1" x14ac:dyDescent="0.55000000000000004">
      <c r="B9" s="8"/>
      <c r="C9" s="8" t="s">
        <v>43</v>
      </c>
      <c r="D9" s="4" t="s">
        <v>38</v>
      </c>
      <c r="E9" s="5"/>
      <c r="F9" s="5"/>
      <c r="G9" s="5"/>
      <c r="H9" s="5">
        <v>134164</v>
      </c>
      <c r="I9" s="5">
        <v>134164</v>
      </c>
      <c r="J9" s="7"/>
      <c r="L9" t="s">
        <v>42</v>
      </c>
      <c r="M9" t="s">
        <v>46</v>
      </c>
    </row>
    <row r="10" spans="2:15" hidden="1" x14ac:dyDescent="0.55000000000000004">
      <c r="B10" s="8"/>
      <c r="C10" s="8" t="s">
        <v>100</v>
      </c>
      <c r="D10" s="4" t="s">
        <v>87</v>
      </c>
      <c r="E10" s="5"/>
      <c r="F10" s="5"/>
      <c r="G10" s="5"/>
      <c r="H10" s="5">
        <v>8640</v>
      </c>
      <c r="I10" s="5"/>
      <c r="J10" s="7" t="s">
        <v>90</v>
      </c>
    </row>
    <row r="11" spans="2:15" hidden="1" x14ac:dyDescent="0.55000000000000004">
      <c r="B11" s="8"/>
      <c r="C11" s="8" t="s">
        <v>40</v>
      </c>
      <c r="D11" s="4" t="s">
        <v>41</v>
      </c>
      <c r="E11" s="5"/>
      <c r="F11" s="5"/>
      <c r="G11" s="5"/>
      <c r="H11" s="5">
        <v>130070</v>
      </c>
      <c r="I11" s="5">
        <v>130070</v>
      </c>
      <c r="J11" s="7" t="s">
        <v>54</v>
      </c>
      <c r="L11" t="s">
        <v>42</v>
      </c>
    </row>
    <row r="12" spans="2:15" hidden="1" x14ac:dyDescent="0.55000000000000004">
      <c r="B12" s="8"/>
      <c r="C12" s="8" t="s">
        <v>37</v>
      </c>
      <c r="D12" s="4" t="s">
        <v>66</v>
      </c>
      <c r="E12" s="5">
        <v>322911</v>
      </c>
      <c r="F12" s="5"/>
      <c r="G12" s="5"/>
      <c r="H12" s="5"/>
      <c r="I12" s="5"/>
      <c r="J12" s="15" t="s">
        <v>55</v>
      </c>
      <c r="M12" t="s">
        <v>50</v>
      </c>
    </row>
    <row r="13" spans="2:15" hidden="1" x14ac:dyDescent="0.55000000000000004">
      <c r="B13" s="8"/>
      <c r="C13" s="8" t="s">
        <v>47</v>
      </c>
      <c r="D13" s="4" t="s">
        <v>67</v>
      </c>
      <c r="E13" s="5">
        <v>6060000</v>
      </c>
      <c r="F13" s="5"/>
      <c r="G13" s="5"/>
      <c r="H13" s="5"/>
      <c r="I13" s="5"/>
      <c r="J13" s="15" t="s">
        <v>55</v>
      </c>
      <c r="M13" t="s">
        <v>51</v>
      </c>
    </row>
    <row r="14" spans="2:15" hidden="1" x14ac:dyDescent="0.55000000000000004">
      <c r="B14" s="8"/>
      <c r="C14" s="8" t="s">
        <v>32</v>
      </c>
      <c r="D14" s="4" t="s">
        <v>38</v>
      </c>
      <c r="E14" s="5"/>
      <c r="F14" s="5"/>
      <c r="G14" s="5"/>
      <c r="H14" s="5">
        <v>5292000</v>
      </c>
      <c r="I14" s="5"/>
      <c r="J14" s="7" t="s">
        <v>53</v>
      </c>
      <c r="L14" t="s">
        <v>68</v>
      </c>
      <c r="M14" t="s">
        <v>52</v>
      </c>
      <c r="N14" t="s">
        <v>68</v>
      </c>
    </row>
    <row r="15" spans="2:15" hidden="1" x14ac:dyDescent="0.55000000000000004">
      <c r="B15" s="8"/>
      <c r="C15" s="8" t="s">
        <v>100</v>
      </c>
      <c r="D15" s="4" t="s">
        <v>38</v>
      </c>
      <c r="E15" s="5"/>
      <c r="F15" s="5"/>
      <c r="G15" s="5"/>
      <c r="H15" s="5">
        <v>19184</v>
      </c>
      <c r="I15" s="5">
        <v>90000</v>
      </c>
      <c r="J15" s="7" t="s">
        <v>61</v>
      </c>
      <c r="L15" t="s">
        <v>70</v>
      </c>
      <c r="M15" t="s">
        <v>56</v>
      </c>
      <c r="O15" t="s">
        <v>128</v>
      </c>
    </row>
    <row r="16" spans="2:15" hidden="1" x14ac:dyDescent="0.55000000000000004">
      <c r="B16" s="8"/>
      <c r="C16" s="8" t="s">
        <v>97</v>
      </c>
      <c r="D16" s="4" t="s">
        <v>87</v>
      </c>
      <c r="E16" s="5"/>
      <c r="F16" s="5"/>
      <c r="G16" s="5"/>
      <c r="H16" s="5">
        <v>6912</v>
      </c>
      <c r="I16" s="5"/>
      <c r="J16" s="7" t="s">
        <v>90</v>
      </c>
    </row>
    <row r="17" spans="2:15" hidden="1" x14ac:dyDescent="0.55000000000000004">
      <c r="B17" s="8"/>
      <c r="C17" s="8" t="s">
        <v>101</v>
      </c>
      <c r="D17" s="4" t="s">
        <v>38</v>
      </c>
      <c r="E17" s="5"/>
      <c r="F17" s="5"/>
      <c r="G17" s="5"/>
      <c r="H17" s="5">
        <v>153110</v>
      </c>
      <c r="I17" s="5">
        <v>320000</v>
      </c>
      <c r="J17" s="7" t="s">
        <v>61</v>
      </c>
      <c r="L17" t="s">
        <v>70</v>
      </c>
      <c r="M17" t="s">
        <v>57</v>
      </c>
      <c r="O17" t="s">
        <v>128</v>
      </c>
    </row>
    <row r="18" spans="2:15" hidden="1" x14ac:dyDescent="0.55000000000000004">
      <c r="B18" s="8"/>
      <c r="C18" s="8" t="s">
        <v>97</v>
      </c>
      <c r="D18" s="4" t="s">
        <v>87</v>
      </c>
      <c r="E18" s="5"/>
      <c r="F18" s="5"/>
      <c r="G18" s="5"/>
      <c r="H18" s="5">
        <v>6912</v>
      </c>
      <c r="I18" s="5"/>
      <c r="J18" s="7" t="s">
        <v>90</v>
      </c>
    </row>
    <row r="19" spans="2:15" hidden="1" x14ac:dyDescent="0.55000000000000004">
      <c r="B19" s="8"/>
      <c r="C19" s="17" t="s">
        <v>32</v>
      </c>
      <c r="D19" s="4" t="s">
        <v>38</v>
      </c>
      <c r="E19" s="5"/>
      <c r="F19" s="5"/>
      <c r="G19" s="5"/>
      <c r="H19" s="5">
        <v>53680</v>
      </c>
      <c r="I19" s="5">
        <v>150000</v>
      </c>
      <c r="J19" s="7" t="s">
        <v>60</v>
      </c>
      <c r="L19" t="s">
        <v>70</v>
      </c>
      <c r="M19" t="s">
        <v>58</v>
      </c>
    </row>
    <row r="20" spans="2:15" hidden="1" x14ac:dyDescent="0.55000000000000004">
      <c r="B20" s="8"/>
      <c r="C20" s="8" t="s">
        <v>97</v>
      </c>
      <c r="D20" s="4" t="s">
        <v>87</v>
      </c>
      <c r="E20" s="5"/>
      <c r="F20" s="5"/>
      <c r="G20" s="5"/>
      <c r="H20" s="5">
        <v>6912</v>
      </c>
      <c r="I20" s="5"/>
      <c r="J20" s="7" t="s">
        <v>90</v>
      </c>
    </row>
    <row r="21" spans="2:15" hidden="1" x14ac:dyDescent="0.55000000000000004">
      <c r="B21" s="8"/>
      <c r="C21" s="8" t="s">
        <v>62</v>
      </c>
      <c r="D21" s="4" t="s">
        <v>38</v>
      </c>
      <c r="E21" s="5"/>
      <c r="F21" s="5"/>
      <c r="G21" s="5"/>
      <c r="H21" s="5">
        <v>233280</v>
      </c>
      <c r="I21" s="5">
        <v>502000</v>
      </c>
      <c r="J21" s="7" t="s">
        <v>88</v>
      </c>
      <c r="L21" t="s">
        <v>70</v>
      </c>
      <c r="M21" t="s">
        <v>59</v>
      </c>
    </row>
    <row r="22" spans="2:15" hidden="1" x14ac:dyDescent="0.55000000000000004">
      <c r="B22" s="8" t="s">
        <v>153</v>
      </c>
      <c r="C22" s="8" t="s">
        <v>33</v>
      </c>
      <c r="D22" s="4" t="s">
        <v>75</v>
      </c>
      <c r="E22" s="5"/>
      <c r="F22" s="5"/>
      <c r="G22" s="5"/>
      <c r="H22" s="5">
        <v>14260</v>
      </c>
      <c r="I22" s="5" t="s">
        <v>85</v>
      </c>
      <c r="J22" s="7" t="s">
        <v>34</v>
      </c>
      <c r="L22" t="s">
        <v>70</v>
      </c>
    </row>
    <row r="23" spans="2:15" hidden="1" x14ac:dyDescent="0.55000000000000004">
      <c r="B23" s="8"/>
      <c r="C23" s="8" t="s">
        <v>48</v>
      </c>
      <c r="D23" s="4" t="s">
        <v>69</v>
      </c>
      <c r="E23" s="5">
        <v>1058000</v>
      </c>
      <c r="F23" s="5"/>
      <c r="G23" s="5"/>
      <c r="H23" s="5"/>
      <c r="I23" s="5"/>
      <c r="J23" s="15" t="s">
        <v>55</v>
      </c>
      <c r="M23" t="s">
        <v>71</v>
      </c>
    </row>
    <row r="24" spans="2:15" hidden="1" x14ac:dyDescent="0.55000000000000004">
      <c r="B24" s="8"/>
      <c r="C24" s="8"/>
      <c r="D24" s="4" t="s">
        <v>202</v>
      </c>
      <c r="E24" s="5"/>
      <c r="F24" s="5"/>
      <c r="G24" s="5"/>
      <c r="H24" s="5">
        <v>200000</v>
      </c>
      <c r="I24" s="5"/>
      <c r="J24" s="7"/>
      <c r="L24" t="s">
        <v>70</v>
      </c>
    </row>
    <row r="25" spans="2:15" hidden="1" x14ac:dyDescent="0.55000000000000004">
      <c r="B25" s="8"/>
      <c r="C25" s="8"/>
      <c r="D25" s="4" t="s">
        <v>86</v>
      </c>
      <c r="E25" s="5"/>
      <c r="F25" s="5"/>
      <c r="G25" s="5"/>
      <c r="H25" s="5">
        <v>172000</v>
      </c>
      <c r="I25" s="5"/>
      <c r="J25" s="7"/>
      <c r="L25" t="s">
        <v>70</v>
      </c>
    </row>
    <row r="26" spans="2:15" hidden="1" x14ac:dyDescent="0.55000000000000004">
      <c r="B26" s="8"/>
      <c r="C26" s="17" t="s">
        <v>76</v>
      </c>
      <c r="D26" s="4" t="s">
        <v>41</v>
      </c>
      <c r="E26" s="5"/>
      <c r="F26" s="5"/>
      <c r="G26" s="5"/>
      <c r="H26" s="5">
        <v>197550</v>
      </c>
      <c r="I26" s="5"/>
      <c r="J26" s="7" t="s">
        <v>54</v>
      </c>
      <c r="L26" t="s">
        <v>89</v>
      </c>
    </row>
    <row r="27" spans="2:15" hidden="1" x14ac:dyDescent="0.55000000000000004">
      <c r="B27" s="8"/>
      <c r="C27" s="8" t="s">
        <v>98</v>
      </c>
      <c r="D27" s="4" t="s">
        <v>38</v>
      </c>
      <c r="E27" s="5"/>
      <c r="F27" s="5"/>
      <c r="G27" s="5"/>
      <c r="H27" s="5">
        <v>13932</v>
      </c>
      <c r="I27" s="5"/>
      <c r="J27" s="7"/>
      <c r="L27" t="s">
        <v>89</v>
      </c>
      <c r="M27" t="s">
        <v>72</v>
      </c>
    </row>
    <row r="28" spans="2:15" hidden="1" x14ac:dyDescent="0.55000000000000004">
      <c r="B28" s="8"/>
      <c r="C28" s="8" t="s">
        <v>99</v>
      </c>
      <c r="D28" s="4" t="s">
        <v>87</v>
      </c>
      <c r="E28" s="5"/>
      <c r="F28" s="5"/>
      <c r="G28" s="5"/>
      <c r="H28" s="5">
        <v>6912</v>
      </c>
      <c r="I28" s="5"/>
      <c r="J28" s="7" t="s">
        <v>90</v>
      </c>
    </row>
    <row r="29" spans="2:15" hidden="1" x14ac:dyDescent="0.55000000000000004">
      <c r="B29" s="8"/>
      <c r="C29" s="8" t="s">
        <v>102</v>
      </c>
      <c r="D29" s="4" t="s">
        <v>38</v>
      </c>
      <c r="E29" s="5"/>
      <c r="F29" s="5"/>
      <c r="G29" s="5"/>
      <c r="H29" s="5">
        <v>17500</v>
      </c>
      <c r="I29" s="5"/>
      <c r="J29" s="7"/>
      <c r="L29" t="s">
        <v>89</v>
      </c>
      <c r="M29" t="s">
        <v>73</v>
      </c>
      <c r="O29" t="s">
        <v>128</v>
      </c>
    </row>
    <row r="30" spans="2:15" hidden="1" x14ac:dyDescent="0.55000000000000004">
      <c r="B30" s="8"/>
      <c r="C30" s="8" t="s">
        <v>99</v>
      </c>
      <c r="D30" s="4" t="s">
        <v>87</v>
      </c>
      <c r="E30" s="5"/>
      <c r="F30" s="5"/>
      <c r="G30" s="5"/>
      <c r="H30" s="5">
        <v>6912</v>
      </c>
      <c r="I30" s="5"/>
      <c r="J30" s="7" t="s">
        <v>90</v>
      </c>
    </row>
    <row r="31" spans="2:15" hidden="1" x14ac:dyDescent="0.55000000000000004">
      <c r="B31" s="8"/>
      <c r="C31" s="8" t="s">
        <v>104</v>
      </c>
      <c r="D31" s="4" t="s">
        <v>74</v>
      </c>
      <c r="E31" s="5"/>
      <c r="F31" s="5"/>
      <c r="G31" s="5"/>
      <c r="H31" s="5">
        <v>1131</v>
      </c>
      <c r="I31" s="5" t="s">
        <v>85</v>
      </c>
      <c r="J31" s="7"/>
      <c r="L31" t="s">
        <v>89</v>
      </c>
    </row>
    <row r="32" spans="2:15" hidden="1" x14ac:dyDescent="0.55000000000000004">
      <c r="B32" s="8"/>
      <c r="C32" s="8" t="s">
        <v>49</v>
      </c>
      <c r="D32" s="4" t="s">
        <v>79</v>
      </c>
      <c r="E32" s="5">
        <v>946000</v>
      </c>
      <c r="F32" s="5"/>
      <c r="G32" s="5"/>
      <c r="H32" s="5"/>
      <c r="I32" s="5"/>
      <c r="J32" s="15" t="s">
        <v>55</v>
      </c>
      <c r="M32" s="11" t="s">
        <v>80</v>
      </c>
    </row>
    <row r="33" spans="2:14" hidden="1" x14ac:dyDescent="0.55000000000000004">
      <c r="B33" s="8"/>
      <c r="C33" s="8" t="s">
        <v>81</v>
      </c>
      <c r="D33" s="4" t="s">
        <v>38</v>
      </c>
      <c r="E33" s="5"/>
      <c r="F33" s="5"/>
      <c r="G33" s="5"/>
      <c r="H33" s="5">
        <v>521982</v>
      </c>
      <c r="I33" s="5"/>
      <c r="J33" s="7"/>
      <c r="L33" t="s">
        <v>83</v>
      </c>
      <c r="M33" t="s">
        <v>77</v>
      </c>
    </row>
    <row r="34" spans="2:14" hidden="1" x14ac:dyDescent="0.55000000000000004">
      <c r="B34" s="8"/>
      <c r="C34" s="8" t="s">
        <v>99</v>
      </c>
      <c r="D34" s="4" t="s">
        <v>87</v>
      </c>
      <c r="E34" s="5"/>
      <c r="F34" s="5"/>
      <c r="G34" s="5"/>
      <c r="H34" s="5">
        <v>6912</v>
      </c>
      <c r="I34" s="5"/>
      <c r="J34" s="7" t="s">
        <v>90</v>
      </c>
    </row>
    <row r="35" spans="2:14" hidden="1" x14ac:dyDescent="0.55000000000000004">
      <c r="B35" s="8"/>
      <c r="C35" s="8"/>
      <c r="D35" s="4" t="s">
        <v>202</v>
      </c>
      <c r="E35" s="5"/>
      <c r="F35" s="5"/>
      <c r="G35" s="5"/>
      <c r="H35" s="5">
        <v>200000</v>
      </c>
      <c r="I35" s="5"/>
      <c r="J35" s="7"/>
      <c r="L35" t="s">
        <v>83</v>
      </c>
    </row>
    <row r="36" spans="2:14" hidden="1" x14ac:dyDescent="0.55000000000000004">
      <c r="B36" s="8"/>
      <c r="C36" s="8" t="s">
        <v>81</v>
      </c>
      <c r="D36" s="4" t="s">
        <v>38</v>
      </c>
      <c r="E36" s="5"/>
      <c r="F36" s="5"/>
      <c r="G36" s="5"/>
      <c r="H36" s="5">
        <v>159840</v>
      </c>
      <c r="I36" s="5" t="s">
        <v>85</v>
      </c>
      <c r="J36" s="7" t="s">
        <v>161</v>
      </c>
      <c r="L36" t="s">
        <v>129</v>
      </c>
      <c r="M36" t="s">
        <v>78</v>
      </c>
    </row>
    <row r="37" spans="2:14" hidden="1" x14ac:dyDescent="0.55000000000000004">
      <c r="B37" s="8"/>
      <c r="C37" s="8" t="s">
        <v>99</v>
      </c>
      <c r="D37" s="4" t="s">
        <v>87</v>
      </c>
      <c r="E37" s="5"/>
      <c r="F37" s="5"/>
      <c r="G37" s="5"/>
      <c r="H37" s="5">
        <v>6912</v>
      </c>
      <c r="I37" s="5"/>
      <c r="J37" s="7" t="s">
        <v>90</v>
      </c>
    </row>
    <row r="38" spans="2:14" hidden="1" x14ac:dyDescent="0.55000000000000004">
      <c r="B38" s="8"/>
      <c r="C38" s="8"/>
      <c r="D38" s="4" t="s">
        <v>74</v>
      </c>
      <c r="E38" s="5"/>
      <c r="F38" s="5"/>
      <c r="G38" s="5"/>
      <c r="H38" s="5">
        <v>0</v>
      </c>
      <c r="I38" s="5" t="s">
        <v>85</v>
      </c>
      <c r="J38" s="7"/>
      <c r="L38" t="s">
        <v>129</v>
      </c>
    </row>
    <row r="39" spans="2:14" hidden="1" x14ac:dyDescent="0.55000000000000004">
      <c r="B39" s="8"/>
      <c r="C39" s="8" t="s">
        <v>191</v>
      </c>
      <c r="D39" s="4" t="s">
        <v>91</v>
      </c>
      <c r="E39" s="5"/>
      <c r="F39" s="5"/>
      <c r="G39" s="5"/>
      <c r="H39" s="5">
        <v>144320</v>
      </c>
      <c r="I39" s="5"/>
      <c r="J39" s="7" t="s">
        <v>54</v>
      </c>
      <c r="L39" t="s">
        <v>129</v>
      </c>
      <c r="M39" s="10"/>
      <c r="N39" s="11"/>
    </row>
    <row r="40" spans="2:14" hidden="1" x14ac:dyDescent="0.55000000000000004">
      <c r="B40" s="8"/>
      <c r="C40" s="8" t="s">
        <v>130</v>
      </c>
      <c r="D40" s="4" t="s">
        <v>82</v>
      </c>
      <c r="E40" s="5">
        <v>1175000</v>
      </c>
      <c r="F40" s="5"/>
      <c r="G40" s="5"/>
      <c r="H40" s="5"/>
      <c r="I40" s="5"/>
      <c r="J40" s="18" t="s">
        <v>131</v>
      </c>
      <c r="N40" t="s">
        <v>132</v>
      </c>
    </row>
    <row r="41" spans="2:14" hidden="1" x14ac:dyDescent="0.55000000000000004">
      <c r="B41" s="8"/>
      <c r="C41" s="8" t="s">
        <v>157</v>
      </c>
      <c r="D41" s="4" t="s">
        <v>38</v>
      </c>
      <c r="E41" s="5"/>
      <c r="F41" s="5"/>
      <c r="G41" s="5"/>
      <c r="H41" s="5">
        <v>384480</v>
      </c>
      <c r="I41" s="5"/>
      <c r="J41" s="18" t="s">
        <v>162</v>
      </c>
      <c r="L41" t="s">
        <v>89</v>
      </c>
      <c r="M41" s="19" t="s">
        <v>95</v>
      </c>
    </row>
    <row r="42" spans="2:14" hidden="1" x14ac:dyDescent="0.55000000000000004">
      <c r="B42" s="8"/>
      <c r="C42" s="8"/>
      <c r="D42" s="4" t="s">
        <v>133</v>
      </c>
      <c r="E42" s="5">
        <v>540000</v>
      </c>
      <c r="F42" s="5"/>
      <c r="G42" s="5"/>
      <c r="H42" s="5"/>
      <c r="I42" s="5"/>
      <c r="J42" s="18" t="s">
        <v>134</v>
      </c>
    </row>
    <row r="43" spans="2:14" hidden="1" x14ac:dyDescent="0.55000000000000004">
      <c r="B43" s="8"/>
      <c r="C43" s="8"/>
      <c r="D43" s="4" t="s">
        <v>203</v>
      </c>
      <c r="E43" s="5"/>
      <c r="F43" s="5"/>
      <c r="G43" s="5"/>
      <c r="H43" s="5">
        <v>200000</v>
      </c>
      <c r="I43" s="5"/>
      <c r="J43" s="7"/>
      <c r="L43" t="s">
        <v>94</v>
      </c>
      <c r="N43" s="12"/>
    </row>
    <row r="44" spans="2:14" hidden="1" x14ac:dyDescent="0.55000000000000004">
      <c r="B44" s="8"/>
      <c r="C44" s="8" t="s">
        <v>158</v>
      </c>
      <c r="D44" s="4" t="s">
        <v>135</v>
      </c>
      <c r="E44" s="5"/>
      <c r="F44" s="5"/>
      <c r="G44" s="5"/>
      <c r="H44" s="5">
        <v>104920</v>
      </c>
      <c r="I44" s="5"/>
      <c r="J44" s="7" t="s">
        <v>54</v>
      </c>
      <c r="L44" t="s">
        <v>96</v>
      </c>
      <c r="M44" t="s">
        <v>136</v>
      </c>
      <c r="N44" s="12"/>
    </row>
    <row r="45" spans="2:14" hidden="1" x14ac:dyDescent="0.55000000000000004">
      <c r="B45" s="8" t="s">
        <v>155</v>
      </c>
      <c r="C45" s="8" t="s">
        <v>84</v>
      </c>
      <c r="D45" s="4" t="s">
        <v>75</v>
      </c>
      <c r="E45" s="5"/>
      <c r="F45" s="5"/>
      <c r="G45" s="5"/>
      <c r="H45" s="5">
        <v>12700</v>
      </c>
      <c r="I45" s="5"/>
      <c r="J45" s="7" t="s">
        <v>154</v>
      </c>
      <c r="L45" t="s">
        <v>137</v>
      </c>
      <c r="M45" t="s">
        <v>138</v>
      </c>
      <c r="N45" s="12"/>
    </row>
    <row r="46" spans="2:14" hidden="1" x14ac:dyDescent="0.55000000000000004">
      <c r="B46" s="8"/>
      <c r="C46" s="8"/>
      <c r="D46" s="4" t="s">
        <v>203</v>
      </c>
      <c r="E46" s="5"/>
      <c r="F46" s="5"/>
      <c r="G46" s="5"/>
      <c r="H46" s="5">
        <v>200000</v>
      </c>
      <c r="I46" s="5"/>
      <c r="J46" s="7"/>
      <c r="L46" t="s">
        <v>137</v>
      </c>
      <c r="N46" s="11"/>
    </row>
    <row r="47" spans="2:14" hidden="1" x14ac:dyDescent="0.55000000000000004">
      <c r="B47" s="8"/>
      <c r="C47" s="8"/>
      <c r="D47" s="4" t="s">
        <v>86</v>
      </c>
      <c r="E47" s="5"/>
      <c r="F47" s="5"/>
      <c r="G47" s="5"/>
      <c r="H47" s="5">
        <v>170000</v>
      </c>
      <c r="I47" s="5"/>
      <c r="J47" s="7"/>
      <c r="L47" t="s">
        <v>139</v>
      </c>
    </row>
    <row r="48" spans="2:14" hidden="1" x14ac:dyDescent="0.55000000000000004">
      <c r="B48" s="8"/>
      <c r="C48" s="8" t="s">
        <v>156</v>
      </c>
      <c r="D48" s="4" t="s">
        <v>140</v>
      </c>
      <c r="E48" s="5"/>
      <c r="F48" s="5"/>
      <c r="G48" s="5"/>
      <c r="H48" s="5">
        <v>323460</v>
      </c>
      <c r="I48" s="5"/>
      <c r="J48" s="7" t="s">
        <v>160</v>
      </c>
      <c r="L48" t="s">
        <v>137</v>
      </c>
      <c r="M48" t="s">
        <v>141</v>
      </c>
    </row>
    <row r="49" spans="2:15" hidden="1" x14ac:dyDescent="0.55000000000000004">
      <c r="B49" s="8"/>
      <c r="C49" s="8" t="s">
        <v>156</v>
      </c>
      <c r="D49" s="4" t="s">
        <v>140</v>
      </c>
      <c r="E49" s="5"/>
      <c r="F49" s="5"/>
      <c r="G49" s="5"/>
      <c r="H49" s="5">
        <v>304560</v>
      </c>
      <c r="I49" s="5"/>
      <c r="J49" s="7" t="s">
        <v>159</v>
      </c>
      <c r="L49" t="s">
        <v>137</v>
      </c>
      <c r="M49" t="s">
        <v>142</v>
      </c>
    </row>
    <row r="50" spans="2:15" hidden="1" x14ac:dyDescent="0.55000000000000004">
      <c r="B50" s="8"/>
      <c r="C50" s="8" t="s">
        <v>158</v>
      </c>
      <c r="D50" s="4" t="s">
        <v>41</v>
      </c>
      <c r="E50" s="5"/>
      <c r="F50" s="5"/>
      <c r="G50" s="5"/>
      <c r="H50" s="5">
        <v>104920</v>
      </c>
      <c r="I50" s="5"/>
      <c r="J50" s="7" t="s">
        <v>54</v>
      </c>
    </row>
    <row r="51" spans="2:15" hidden="1" x14ac:dyDescent="0.55000000000000004">
      <c r="B51" s="8"/>
      <c r="C51" s="8"/>
      <c r="D51" s="4" t="s">
        <v>92</v>
      </c>
      <c r="E51" s="5">
        <v>1125000</v>
      </c>
      <c r="F51" s="5"/>
      <c r="G51" s="5"/>
      <c r="H51" s="5"/>
      <c r="I51" s="5"/>
      <c r="J51" s="18" t="s">
        <v>143</v>
      </c>
    </row>
    <row r="52" spans="2:15" hidden="1" x14ac:dyDescent="0.55000000000000004">
      <c r="B52" s="8"/>
      <c r="C52" s="8" t="s">
        <v>151</v>
      </c>
      <c r="D52" s="4" t="s">
        <v>87</v>
      </c>
      <c r="E52" s="5"/>
      <c r="F52" s="5"/>
      <c r="G52" s="5"/>
      <c r="H52" s="5">
        <v>20784</v>
      </c>
      <c r="I52" s="5"/>
      <c r="J52" s="7" t="s">
        <v>90</v>
      </c>
    </row>
    <row r="53" spans="2:15" hidden="1" x14ac:dyDescent="0.55000000000000004">
      <c r="B53" s="8"/>
      <c r="C53" s="8"/>
      <c r="D53" s="4" t="s">
        <v>140</v>
      </c>
      <c r="E53" s="5"/>
      <c r="F53" s="5"/>
      <c r="G53" s="5"/>
      <c r="H53" s="5">
        <v>273132</v>
      </c>
      <c r="I53" s="5"/>
      <c r="J53" s="18"/>
      <c r="L53" t="s">
        <v>164</v>
      </c>
      <c r="M53" t="s">
        <v>163</v>
      </c>
    </row>
    <row r="54" spans="2:15" hidden="1" x14ac:dyDescent="0.55000000000000004">
      <c r="B54" s="8"/>
      <c r="C54" s="8"/>
      <c r="D54" s="4" t="s">
        <v>140</v>
      </c>
      <c r="E54" s="5"/>
      <c r="F54" s="5"/>
      <c r="G54" s="5"/>
      <c r="H54" s="5">
        <v>168240</v>
      </c>
      <c r="I54" s="5"/>
      <c r="J54" s="18"/>
      <c r="L54" t="s">
        <v>164</v>
      </c>
      <c r="M54" t="s">
        <v>165</v>
      </c>
    </row>
    <row r="55" spans="2:15" hidden="1" x14ac:dyDescent="0.55000000000000004">
      <c r="B55" s="8"/>
      <c r="C55" s="8"/>
      <c r="D55" s="4" t="s">
        <v>140</v>
      </c>
      <c r="E55" s="5"/>
      <c r="F55" s="5"/>
      <c r="G55" s="5"/>
      <c r="H55" s="5">
        <v>6839</v>
      </c>
      <c r="I55" s="5"/>
      <c r="J55" s="18"/>
      <c r="L55" t="s">
        <v>164</v>
      </c>
      <c r="M55" t="s">
        <v>167</v>
      </c>
    </row>
    <row r="56" spans="2:15" hidden="1" x14ac:dyDescent="0.55000000000000004">
      <c r="B56" s="8"/>
      <c r="C56" s="8"/>
      <c r="D56" s="4" t="s">
        <v>168</v>
      </c>
      <c r="E56" s="5"/>
      <c r="F56" s="5"/>
      <c r="G56" s="5"/>
      <c r="H56" s="5">
        <v>120000</v>
      </c>
      <c r="I56" s="5"/>
      <c r="J56" s="7" t="s">
        <v>54</v>
      </c>
      <c r="L56" t="s">
        <v>175</v>
      </c>
    </row>
    <row r="57" spans="2:15" hidden="1" x14ac:dyDescent="0.55000000000000004">
      <c r="B57" s="8"/>
      <c r="C57" s="8"/>
      <c r="D57" s="4" t="s">
        <v>87</v>
      </c>
      <c r="E57" s="5"/>
      <c r="F57" s="5"/>
      <c r="G57" s="5"/>
      <c r="H57" s="5">
        <v>20784</v>
      </c>
      <c r="I57" s="5"/>
      <c r="J57" s="7" t="s">
        <v>90</v>
      </c>
    </row>
    <row r="58" spans="2:15" hidden="1" x14ac:dyDescent="0.55000000000000004">
      <c r="B58" s="8"/>
      <c r="C58" s="8"/>
      <c r="D58" s="4" t="s">
        <v>169</v>
      </c>
      <c r="E58" s="5">
        <v>665000</v>
      </c>
      <c r="F58" s="5"/>
      <c r="G58" s="5"/>
      <c r="H58" s="5"/>
      <c r="I58" s="5"/>
      <c r="J58" s="18"/>
      <c r="N58" t="s">
        <v>205</v>
      </c>
      <c r="O58" s="1">
        <v>120000</v>
      </c>
    </row>
    <row r="59" spans="2:15" hidden="1" x14ac:dyDescent="0.55000000000000004">
      <c r="B59" s="8"/>
      <c r="C59" s="8"/>
      <c r="D59" s="4" t="s">
        <v>140</v>
      </c>
      <c r="E59" s="5"/>
      <c r="F59" s="5"/>
      <c r="G59" s="5"/>
      <c r="H59" s="5">
        <v>131670</v>
      </c>
      <c r="I59" s="5"/>
      <c r="J59" s="18"/>
      <c r="L59" t="s">
        <v>186</v>
      </c>
      <c r="M59" t="s">
        <v>166</v>
      </c>
    </row>
    <row r="60" spans="2:15" hidden="1" x14ac:dyDescent="0.55000000000000004">
      <c r="B60" s="8"/>
      <c r="C60" s="8"/>
      <c r="D60" s="4" t="s">
        <v>173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207</v>
      </c>
      <c r="O61" s="1"/>
    </row>
    <row r="62" spans="2:15" hidden="1" x14ac:dyDescent="0.55000000000000004">
      <c r="B62" s="8"/>
      <c r="C62" s="8"/>
      <c r="D62" s="4" t="s">
        <v>201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176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245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465</v>
      </c>
      <c r="AB66" t="s">
        <v>466</v>
      </c>
      <c r="AC66" t="s">
        <v>463</v>
      </c>
    </row>
    <row r="67" spans="2:29" x14ac:dyDescent="0.55000000000000004">
      <c r="B67" s="8" t="s">
        <v>383</v>
      </c>
      <c r="C67" s="8" t="s">
        <v>258</v>
      </c>
      <c r="D67" s="4" t="s">
        <v>246</v>
      </c>
      <c r="E67" s="5"/>
      <c r="F67" s="5"/>
      <c r="G67" s="5" t="s">
        <v>463</v>
      </c>
      <c r="H67" s="5">
        <v>32400</v>
      </c>
      <c r="I67" s="5"/>
      <c r="J67" t="s">
        <v>247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384</v>
      </c>
      <c r="C68" s="8" t="s">
        <v>257</v>
      </c>
      <c r="D68" s="4" t="s">
        <v>256</v>
      </c>
      <c r="E68" s="5"/>
      <c r="F68" s="5"/>
      <c r="G68" s="5" t="s">
        <v>463</v>
      </c>
      <c r="H68" s="5">
        <v>50000</v>
      </c>
      <c r="I68" s="5"/>
      <c r="J68" s="18" t="s">
        <v>375</v>
      </c>
      <c r="L68" t="s">
        <v>197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385</v>
      </c>
      <c r="C69" s="8" t="s">
        <v>249</v>
      </c>
      <c r="D69" s="4" t="s">
        <v>174</v>
      </c>
      <c r="E69" s="5"/>
      <c r="F69" s="5"/>
      <c r="G69" s="5" t="s">
        <v>463</v>
      </c>
      <c r="H69" s="5">
        <v>6879600</v>
      </c>
      <c r="I69" s="5"/>
      <c r="J69" s="18" t="s">
        <v>375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386</v>
      </c>
      <c r="C70" s="8" t="s">
        <v>249</v>
      </c>
      <c r="D70" s="4" t="s">
        <v>180</v>
      </c>
      <c r="E70" s="20">
        <v>7898138</v>
      </c>
      <c r="F70" s="5"/>
      <c r="G70" s="5"/>
      <c r="H70" s="5"/>
      <c r="I70" s="5"/>
      <c r="J70" s="18"/>
      <c r="M70" t="s">
        <v>206</v>
      </c>
      <c r="P70" t="s">
        <v>183</v>
      </c>
      <c r="Q70" t="s">
        <v>184</v>
      </c>
      <c r="R70" t="s">
        <v>185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387</v>
      </c>
      <c r="C71" s="8" t="s">
        <v>255</v>
      </c>
      <c r="D71" s="4" t="s">
        <v>254</v>
      </c>
      <c r="E71" s="5"/>
      <c r="F71" s="5"/>
      <c r="G71" s="5" t="s">
        <v>463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388</v>
      </c>
      <c r="C72" s="8"/>
      <c r="D72" s="4" t="s">
        <v>211</v>
      </c>
      <c r="E72" s="5"/>
      <c r="F72" s="5"/>
      <c r="G72" s="5" t="s">
        <v>464</v>
      </c>
      <c r="H72" s="5">
        <v>200000</v>
      </c>
      <c r="I72" s="5"/>
      <c r="J72" s="5"/>
      <c r="L72" t="s">
        <v>196</v>
      </c>
      <c r="N72" t="s">
        <v>182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389</v>
      </c>
      <c r="C73" s="8"/>
      <c r="D73" s="4" t="s">
        <v>211</v>
      </c>
      <c r="E73" s="5"/>
      <c r="F73" s="5"/>
      <c r="G73" s="5" t="s">
        <v>464</v>
      </c>
      <c r="H73" s="5">
        <v>200000</v>
      </c>
      <c r="I73" s="5"/>
      <c r="J73" s="5"/>
      <c r="L73" t="s">
        <v>196</v>
      </c>
      <c r="N73" t="s">
        <v>181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390</v>
      </c>
      <c r="C74" s="8"/>
      <c r="D74" s="4" t="s">
        <v>212</v>
      </c>
      <c r="E74" s="5"/>
      <c r="F74" s="5"/>
      <c r="G74" s="5" t="s">
        <v>464</v>
      </c>
      <c r="H74" s="5">
        <v>170000</v>
      </c>
      <c r="I74" s="5"/>
      <c r="J74" s="18"/>
      <c r="L74" t="s">
        <v>186</v>
      </c>
      <c r="N74" t="s">
        <v>187</v>
      </c>
      <c r="P74">
        <v>80</v>
      </c>
      <c r="R74">
        <v>100</v>
      </c>
      <c r="S74" t="s">
        <v>189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391</v>
      </c>
      <c r="C75" s="8"/>
      <c r="D75" s="4"/>
      <c r="E75" s="5"/>
      <c r="F75" s="5"/>
      <c r="G75" s="5"/>
      <c r="H75" s="5"/>
      <c r="I75" s="5"/>
      <c r="J75" s="18"/>
      <c r="N75" t="s">
        <v>188</v>
      </c>
      <c r="P75">
        <v>350</v>
      </c>
      <c r="Q75">
        <v>25</v>
      </c>
      <c r="R75">
        <v>400</v>
      </c>
      <c r="S75" t="s">
        <v>190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392</v>
      </c>
      <c r="C76" s="8" t="s">
        <v>248</v>
      </c>
      <c r="D76" s="4" t="s">
        <v>364</v>
      </c>
      <c r="E76" s="5"/>
      <c r="F76" s="5"/>
      <c r="G76" s="5" t="s">
        <v>463</v>
      </c>
      <c r="H76" s="5">
        <v>539721</v>
      </c>
      <c r="I76" s="5"/>
      <c r="J76" s="5">
        <v>485800</v>
      </c>
      <c r="L76" t="s">
        <v>196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393</v>
      </c>
      <c r="C77" s="8" t="s">
        <v>259</v>
      </c>
      <c r="D77" s="4" t="s">
        <v>210</v>
      </c>
      <c r="E77" s="5"/>
      <c r="F77" s="5"/>
      <c r="G77" s="5" t="s">
        <v>463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394</v>
      </c>
      <c r="C78" s="8" t="s">
        <v>249</v>
      </c>
      <c r="D78" s="4" t="s">
        <v>193</v>
      </c>
      <c r="E78" s="20">
        <v>1688806</v>
      </c>
      <c r="F78" s="5"/>
      <c r="G78" s="5"/>
      <c r="H78" s="5"/>
      <c r="I78" s="5"/>
      <c r="J78" s="18"/>
      <c r="N78" t="s">
        <v>204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395</v>
      </c>
      <c r="C79" s="8" t="s">
        <v>249</v>
      </c>
      <c r="D79" s="4" t="s">
        <v>194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396</v>
      </c>
      <c r="C80" s="8" t="s">
        <v>249</v>
      </c>
      <c r="D80" s="4" t="s">
        <v>198</v>
      </c>
      <c r="E80" s="5"/>
      <c r="F80" s="5"/>
      <c r="G80" s="5" t="s">
        <v>463</v>
      </c>
      <c r="H80" s="5">
        <v>240000</v>
      </c>
      <c r="I80" s="5"/>
      <c r="J80" s="5" t="s">
        <v>365</v>
      </c>
      <c r="L80" t="s">
        <v>195</v>
      </c>
      <c r="M80" t="s">
        <v>182</v>
      </c>
      <c r="N80" t="s">
        <v>192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397</v>
      </c>
      <c r="C81" s="8" t="s">
        <v>249</v>
      </c>
      <c r="D81" s="4" t="s">
        <v>198</v>
      </c>
      <c r="E81" s="5"/>
      <c r="F81" s="5"/>
      <c r="G81" s="5" t="s">
        <v>463</v>
      </c>
      <c r="H81" s="5">
        <v>30000</v>
      </c>
      <c r="I81" s="5"/>
      <c r="J81" s="5" t="s">
        <v>365</v>
      </c>
      <c r="L81" t="s">
        <v>195</v>
      </c>
      <c r="M81" t="s">
        <v>181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398</v>
      </c>
      <c r="C82" s="8" t="s">
        <v>253</v>
      </c>
      <c r="D82" s="4" t="s">
        <v>208</v>
      </c>
      <c r="E82" s="5"/>
      <c r="F82" s="5"/>
      <c r="G82" s="5" t="s">
        <v>463</v>
      </c>
      <c r="H82" s="5">
        <v>176040</v>
      </c>
      <c r="I82" s="5"/>
      <c r="J82" s="5" t="s">
        <v>367</v>
      </c>
      <c r="L82" t="s">
        <v>250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399</v>
      </c>
      <c r="C83" s="8" t="s">
        <v>252</v>
      </c>
      <c r="D83" s="4" t="s">
        <v>209</v>
      </c>
      <c r="E83" s="5"/>
      <c r="F83" s="5"/>
      <c r="G83" s="5" t="s">
        <v>463</v>
      </c>
      <c r="H83" s="5">
        <v>180700</v>
      </c>
      <c r="I83" s="5"/>
      <c r="J83" s="18" t="s">
        <v>366</v>
      </c>
      <c r="L83" t="s">
        <v>251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400</v>
      </c>
      <c r="C84" s="8" t="s">
        <v>253</v>
      </c>
      <c r="D84" s="4" t="s">
        <v>246</v>
      </c>
      <c r="E84" s="5"/>
      <c r="F84" s="5"/>
      <c r="G84" s="5" t="s">
        <v>463</v>
      </c>
      <c r="H84" s="5">
        <v>20736</v>
      </c>
      <c r="I84" s="5"/>
      <c r="J84" s="18" t="s">
        <v>368</v>
      </c>
      <c r="L84" t="s">
        <v>260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401</v>
      </c>
      <c r="C85" s="8"/>
      <c r="D85" s="4" t="s">
        <v>261</v>
      </c>
      <c r="E85" s="5"/>
      <c r="F85" s="5"/>
      <c r="G85" s="5" t="s">
        <v>465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402</v>
      </c>
      <c r="C86" s="8"/>
      <c r="D86" s="4" t="s">
        <v>261</v>
      </c>
      <c r="E86" s="5"/>
      <c r="F86" s="5"/>
      <c r="G86" s="5" t="s">
        <v>465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403</v>
      </c>
      <c r="C87" s="8"/>
      <c r="D87" s="4" t="s">
        <v>262</v>
      </c>
      <c r="E87" s="5"/>
      <c r="F87" s="5"/>
      <c r="G87" s="5" t="s">
        <v>465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404</v>
      </c>
      <c r="C88" s="8"/>
      <c r="D88" s="4" t="s">
        <v>209</v>
      </c>
      <c r="E88" s="5"/>
      <c r="F88" s="5"/>
      <c r="G88" s="5" t="s">
        <v>463</v>
      </c>
      <c r="H88" s="5">
        <v>283222</v>
      </c>
      <c r="I88" s="5"/>
      <c r="J88" s="18" t="s">
        <v>366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405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406</v>
      </c>
      <c r="C90" s="8" t="s">
        <v>277</v>
      </c>
      <c r="D90" s="4" t="s">
        <v>278</v>
      </c>
      <c r="E90" s="5"/>
      <c r="F90" s="5"/>
      <c r="G90" s="5" t="s">
        <v>466</v>
      </c>
      <c r="H90" s="5">
        <v>94381</v>
      </c>
      <c r="I90" s="5"/>
      <c r="J90" s="18"/>
      <c r="L90" t="s">
        <v>292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407</v>
      </c>
      <c r="C91" s="8" t="s">
        <v>277</v>
      </c>
      <c r="D91" s="4" t="s">
        <v>279</v>
      </c>
      <c r="E91" s="5"/>
      <c r="F91" s="5"/>
      <c r="G91" s="5" t="s">
        <v>466</v>
      </c>
      <c r="H91" s="5">
        <v>66744</v>
      </c>
      <c r="I91" s="5"/>
      <c r="J91" s="18"/>
      <c r="L91" t="s">
        <v>292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408</v>
      </c>
      <c r="C92" s="8" t="s">
        <v>608</v>
      </c>
      <c r="D92" s="4" t="s">
        <v>290</v>
      </c>
      <c r="E92" s="5"/>
      <c r="F92" s="5"/>
      <c r="G92" s="5" t="s">
        <v>463</v>
      </c>
      <c r="H92" s="5">
        <v>87440</v>
      </c>
      <c r="I92" s="5"/>
      <c r="J92" s="18"/>
      <c r="L92" t="s">
        <v>292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409</v>
      </c>
      <c r="C93" s="8" t="s">
        <v>609</v>
      </c>
      <c r="D93" s="4" t="s">
        <v>294</v>
      </c>
      <c r="E93" s="5"/>
      <c r="F93" s="5"/>
      <c r="G93" s="5" t="s">
        <v>463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410</v>
      </c>
      <c r="C94" s="8" t="s">
        <v>610</v>
      </c>
      <c r="D94" s="4" t="s">
        <v>293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411</v>
      </c>
      <c r="C95" s="8" t="s">
        <v>612</v>
      </c>
      <c r="D95" s="4" t="s">
        <v>280</v>
      </c>
      <c r="E95" s="5"/>
      <c r="F95" s="5"/>
      <c r="G95" s="5" t="s">
        <v>465</v>
      </c>
      <c r="H95" s="5">
        <v>200000</v>
      </c>
      <c r="I95" s="5"/>
      <c r="J95" s="18"/>
      <c r="L95" t="s">
        <v>292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412</v>
      </c>
      <c r="C96" s="8" t="s">
        <v>612</v>
      </c>
      <c r="D96" s="4" t="s">
        <v>280</v>
      </c>
      <c r="E96" s="5"/>
      <c r="F96" s="5"/>
      <c r="G96" s="5" t="s">
        <v>465</v>
      </c>
      <c r="H96" s="5">
        <v>200000</v>
      </c>
      <c r="I96" s="5"/>
      <c r="J96" s="18"/>
      <c r="L96" t="s">
        <v>292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413</v>
      </c>
      <c r="C97" s="8" t="s">
        <v>612</v>
      </c>
      <c r="D97" s="4" t="s">
        <v>281</v>
      </c>
      <c r="E97" s="5"/>
      <c r="F97" s="5"/>
      <c r="G97" s="5" t="s">
        <v>465</v>
      </c>
      <c r="H97" s="5">
        <v>170000</v>
      </c>
      <c r="I97" s="5"/>
      <c r="J97" s="18"/>
      <c r="L97" t="s">
        <v>292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414</v>
      </c>
      <c r="C98" s="8"/>
      <c r="D98" s="4"/>
      <c r="E98" s="5"/>
      <c r="F98" s="5"/>
      <c r="G98" s="5"/>
      <c r="H98" s="5"/>
      <c r="I98" s="5"/>
      <c r="J98" s="18"/>
      <c r="O98" t="s">
        <v>282</v>
      </c>
      <c r="P98" t="s">
        <v>283</v>
      </c>
      <c r="Q98" t="s">
        <v>284</v>
      </c>
      <c r="R98" t="s">
        <v>285</v>
      </c>
      <c r="S98" t="s">
        <v>286</v>
      </c>
      <c r="T98" t="s">
        <v>287</v>
      </c>
      <c r="U98" t="s">
        <v>288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415</v>
      </c>
      <c r="C99" s="8" t="s">
        <v>610</v>
      </c>
      <c r="D99" s="4" t="s">
        <v>322</v>
      </c>
      <c r="E99" s="32">
        <v>4528640</v>
      </c>
      <c r="F99" s="5"/>
      <c r="G99" s="5"/>
      <c r="H99" s="5"/>
      <c r="I99" s="5"/>
      <c r="J99" s="18" t="s">
        <v>460</v>
      </c>
      <c r="L99" t="s">
        <v>333</v>
      </c>
      <c r="M99" t="s">
        <v>263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309</v>
      </c>
      <c r="W99" t="s">
        <v>314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416</v>
      </c>
      <c r="C100" s="8" t="s">
        <v>596</v>
      </c>
      <c r="D100" s="4" t="s">
        <v>38</v>
      </c>
      <c r="E100" s="5"/>
      <c r="F100" s="5"/>
      <c r="G100" s="5" t="s">
        <v>463</v>
      </c>
      <c r="H100" s="5">
        <v>2208600</v>
      </c>
      <c r="I100" s="5"/>
      <c r="J100" s="18"/>
      <c r="L100" t="s">
        <v>321</v>
      </c>
      <c r="M100" s="42" t="s">
        <v>291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310</v>
      </c>
      <c r="W100" t="s">
        <v>314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417</v>
      </c>
      <c r="C101" s="8"/>
      <c r="D101" s="4" t="s">
        <v>290</v>
      </c>
      <c r="E101" s="5"/>
      <c r="F101" s="5"/>
      <c r="G101" s="5" t="s">
        <v>463</v>
      </c>
      <c r="H101" s="5">
        <v>216290</v>
      </c>
      <c r="I101" s="5"/>
      <c r="J101" s="18" t="s">
        <v>684</v>
      </c>
      <c r="L101" t="s">
        <v>456</v>
      </c>
      <c r="M101" s="42" t="s">
        <v>295</v>
      </c>
      <c r="N101" t="s">
        <v>323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309</v>
      </c>
      <c r="W101" t="s">
        <v>313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418</v>
      </c>
      <c r="C102" s="8" t="s">
        <v>613</v>
      </c>
      <c r="D102" s="4" t="s">
        <v>294</v>
      </c>
      <c r="E102" s="5"/>
      <c r="F102" s="5"/>
      <c r="G102" s="5" t="s">
        <v>463</v>
      </c>
      <c r="H102" s="5">
        <v>11232</v>
      </c>
      <c r="I102" s="5"/>
      <c r="J102" s="18"/>
      <c r="L102" s="22" t="s">
        <v>334</v>
      </c>
      <c r="M102" s="42" t="s">
        <v>296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309</v>
      </c>
      <c r="W102" t="s">
        <v>312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419</v>
      </c>
      <c r="C103" s="8" t="s">
        <v>642</v>
      </c>
      <c r="D103" s="4" t="s">
        <v>325</v>
      </c>
      <c r="E103" s="5">
        <v>790000</v>
      </c>
      <c r="F103" s="5" t="s">
        <v>289</v>
      </c>
      <c r="G103" s="5"/>
      <c r="H103" s="5"/>
      <c r="I103" s="5"/>
      <c r="J103" s="18"/>
      <c r="L103" t="s">
        <v>333</v>
      </c>
      <c r="M103" s="42" t="s">
        <v>297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317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420</v>
      </c>
      <c r="C104" s="39" t="s">
        <v>614</v>
      </c>
      <c r="D104" s="4" t="s">
        <v>299</v>
      </c>
      <c r="E104" s="5"/>
      <c r="F104" s="5"/>
      <c r="G104" s="5" t="s">
        <v>463</v>
      </c>
      <c r="H104" s="5">
        <v>432000</v>
      </c>
      <c r="I104" s="5"/>
      <c r="J104" s="18"/>
      <c r="L104" t="s">
        <v>324</v>
      </c>
      <c r="M104" s="42" t="s">
        <v>298</v>
      </c>
      <c r="N104" t="s">
        <v>323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317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421</v>
      </c>
      <c r="C105" s="8" t="s">
        <v>615</v>
      </c>
      <c r="D105" s="4" t="s">
        <v>326</v>
      </c>
      <c r="E105" s="5"/>
      <c r="F105" s="5"/>
      <c r="G105" s="5"/>
      <c r="H105" s="5">
        <v>2150</v>
      </c>
      <c r="I105" s="5"/>
      <c r="J105" s="18"/>
      <c r="L105" t="s">
        <v>334</v>
      </c>
      <c r="M105" s="42" t="s">
        <v>311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317</v>
      </c>
      <c r="W105" t="s">
        <v>315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422</v>
      </c>
      <c r="C106" s="8"/>
      <c r="D106" s="4" t="s">
        <v>370</v>
      </c>
      <c r="E106" s="5"/>
      <c r="F106" s="5"/>
      <c r="G106" s="5" t="s">
        <v>466</v>
      </c>
      <c r="H106" s="5">
        <v>442340</v>
      </c>
      <c r="I106" s="5"/>
      <c r="J106" s="18"/>
      <c r="L106" t="s">
        <v>457</v>
      </c>
      <c r="M106" s="42" t="s">
        <v>369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423</v>
      </c>
      <c r="C107" s="8" t="s">
        <v>614</v>
      </c>
      <c r="D107" s="4" t="s">
        <v>467</v>
      </c>
      <c r="E107" s="5"/>
      <c r="F107" s="5"/>
      <c r="G107" s="5" t="s">
        <v>463</v>
      </c>
      <c r="H107" s="5">
        <v>254150</v>
      </c>
      <c r="I107" s="5"/>
      <c r="J107" s="18"/>
      <c r="L107" s="43" t="s">
        <v>456</v>
      </c>
      <c r="M107" s="43" t="s">
        <v>316</v>
      </c>
      <c r="O107" s="22">
        <v>687</v>
      </c>
      <c r="Q107">
        <v>8</v>
      </c>
      <c r="R107">
        <v>10</v>
      </c>
      <c r="S107">
        <f t="shared" si="4"/>
        <v>705</v>
      </c>
      <c r="T107">
        <v>820</v>
      </c>
      <c r="U107">
        <f t="shared" si="5"/>
        <v>115</v>
      </c>
      <c r="V107" t="s">
        <v>318</v>
      </c>
      <c r="W107" t="s">
        <v>320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3" t="s">
        <v>333</v>
      </c>
      <c r="M108" s="44" t="s">
        <v>319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318</v>
      </c>
      <c r="W108" t="s">
        <v>320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424</v>
      </c>
      <c r="C109" s="8"/>
      <c r="D109" s="4" t="s">
        <v>280</v>
      </c>
      <c r="E109" s="5"/>
      <c r="F109" s="5"/>
      <c r="G109" s="5"/>
      <c r="H109" s="5">
        <v>200000</v>
      </c>
      <c r="I109" s="5"/>
      <c r="J109" s="18"/>
      <c r="L109" t="s">
        <v>334</v>
      </c>
      <c r="M109" t="s">
        <v>327</v>
      </c>
      <c r="N109" t="s">
        <v>337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425</v>
      </c>
      <c r="C110" s="8"/>
      <c r="D110" s="4" t="s">
        <v>281</v>
      </c>
      <c r="E110" s="5"/>
      <c r="F110" s="5"/>
      <c r="G110" s="5"/>
      <c r="H110" s="5">
        <v>170000</v>
      </c>
      <c r="I110" s="5"/>
      <c r="J110" s="18"/>
      <c r="L110" s="22" t="s">
        <v>333</v>
      </c>
      <c r="M110" t="s">
        <v>330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426</v>
      </c>
      <c r="C111" s="8"/>
      <c r="D111" s="4"/>
      <c r="E111" s="5"/>
      <c r="F111" s="5"/>
      <c r="G111" s="5"/>
      <c r="H111" s="5"/>
      <c r="I111" s="5"/>
      <c r="J111" s="18"/>
      <c r="L111" t="s">
        <v>333</v>
      </c>
      <c r="M111" t="s">
        <v>328</v>
      </c>
      <c r="N111" t="s">
        <v>337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427</v>
      </c>
      <c r="C112" s="8"/>
      <c r="D112" s="4"/>
      <c r="E112" s="5"/>
      <c r="F112" s="5"/>
      <c r="G112" s="5"/>
      <c r="H112" s="5"/>
      <c r="I112" s="5"/>
      <c r="J112" s="18"/>
      <c r="L112" t="s">
        <v>333</v>
      </c>
      <c r="M112" t="s">
        <v>329</v>
      </c>
      <c r="N112" t="s">
        <v>337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428</v>
      </c>
      <c r="C113" s="8"/>
      <c r="D113" s="4"/>
      <c r="E113" s="5"/>
      <c r="F113" s="5"/>
      <c r="G113" s="5"/>
      <c r="H113" s="5"/>
      <c r="I113" s="5"/>
      <c r="J113" s="18"/>
      <c r="L113" t="s">
        <v>333</v>
      </c>
      <c r="M113" t="s">
        <v>331</v>
      </c>
      <c r="N113" t="s">
        <v>332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468</v>
      </c>
      <c r="C114" s="8" t="s">
        <v>642</v>
      </c>
      <c r="D114" s="4" t="s">
        <v>371</v>
      </c>
      <c r="E114" s="5">
        <v>800000</v>
      </c>
      <c r="F114" s="5"/>
      <c r="G114" s="5"/>
      <c r="H114" s="5"/>
      <c r="I114" s="5"/>
      <c r="J114" s="18"/>
      <c r="L114" t="s">
        <v>333</v>
      </c>
      <c r="M114" t="s">
        <v>335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336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424</v>
      </c>
      <c r="C115" s="8" t="s">
        <v>612</v>
      </c>
      <c r="D115" s="4" t="s">
        <v>458</v>
      </c>
      <c r="E115" s="5"/>
      <c r="F115" s="5"/>
      <c r="G115" s="5" t="s">
        <v>465</v>
      </c>
      <c r="H115" s="5">
        <v>200000</v>
      </c>
      <c r="I115" s="5"/>
      <c r="J115" s="18"/>
      <c r="L115" s="43" t="s">
        <v>456</v>
      </c>
      <c r="M115" s="43" t="s">
        <v>338</v>
      </c>
      <c r="O115">
        <v>102</v>
      </c>
      <c r="P115">
        <f t="shared" si="7"/>
        <v>8.16</v>
      </c>
      <c r="Q115">
        <v>5</v>
      </c>
      <c r="R115">
        <v>10</v>
      </c>
      <c r="S115">
        <f t="shared" si="4"/>
        <v>125.16</v>
      </c>
      <c r="T115">
        <v>140</v>
      </c>
      <c r="U115">
        <f t="shared" si="6"/>
        <v>14.840000000000003</v>
      </c>
      <c r="V115" t="s">
        <v>341</v>
      </c>
      <c r="W115" t="s">
        <v>339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425</v>
      </c>
      <c r="C116" s="8" t="s">
        <v>612</v>
      </c>
      <c r="D116" s="4" t="s">
        <v>458</v>
      </c>
      <c r="E116" s="5"/>
      <c r="F116" s="5"/>
      <c r="G116" s="5" t="s">
        <v>465</v>
      </c>
      <c r="H116" s="5">
        <v>200000</v>
      </c>
      <c r="I116" s="5"/>
      <c r="J116" s="18"/>
      <c r="L116" t="s">
        <v>333</v>
      </c>
      <c r="M116" s="23" t="s">
        <v>340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309</v>
      </c>
      <c r="W116" t="s">
        <v>314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426</v>
      </c>
      <c r="C117" s="8" t="s">
        <v>612</v>
      </c>
      <c r="D117" s="4" t="s">
        <v>459</v>
      </c>
      <c r="E117" s="5"/>
      <c r="F117" s="5"/>
      <c r="G117" s="5" t="s">
        <v>465</v>
      </c>
      <c r="H117" s="5">
        <v>170000</v>
      </c>
      <c r="I117" s="5"/>
      <c r="J117" s="18"/>
      <c r="L117" t="s">
        <v>333</v>
      </c>
      <c r="M117" s="23" t="s">
        <v>340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309</v>
      </c>
      <c r="W117" t="s">
        <v>314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427</v>
      </c>
      <c r="C118" s="8" t="s">
        <v>611</v>
      </c>
      <c r="D118" s="4" t="s">
        <v>290</v>
      </c>
      <c r="E118" s="5"/>
      <c r="F118" s="5"/>
      <c r="G118" s="5" t="s">
        <v>463</v>
      </c>
      <c r="H118" s="5">
        <v>76940</v>
      </c>
      <c r="I118" s="5"/>
      <c r="J118" s="18"/>
      <c r="M118" t="s">
        <v>343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342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471</v>
      </c>
      <c r="M119" t="s">
        <v>470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473</v>
      </c>
      <c r="W119" t="s">
        <v>473</v>
      </c>
    </row>
    <row r="120" spans="2:29" x14ac:dyDescent="0.55000000000000004">
      <c r="B120" s="8" t="s">
        <v>496</v>
      </c>
      <c r="C120" s="8"/>
      <c r="D120" s="4" t="s">
        <v>497</v>
      </c>
      <c r="E120" s="5"/>
      <c r="F120" s="5"/>
      <c r="G120" s="5" t="s">
        <v>500</v>
      </c>
      <c r="H120" s="5">
        <v>1565000</v>
      </c>
      <c r="I120" s="5"/>
      <c r="J120" s="18"/>
      <c r="L120" s="43" t="s">
        <v>478</v>
      </c>
      <c r="M120" s="43" t="s">
        <v>472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341</v>
      </c>
      <c r="W120" t="s">
        <v>475</v>
      </c>
      <c r="Y120">
        <v>190410</v>
      </c>
    </row>
    <row r="121" spans="2:29" x14ac:dyDescent="0.55000000000000004">
      <c r="B121" s="8" t="s">
        <v>534</v>
      </c>
      <c r="C121" s="8"/>
      <c r="D121" s="4" t="s">
        <v>498</v>
      </c>
      <c r="E121" s="5">
        <v>2200000</v>
      </c>
      <c r="F121" s="5" t="s">
        <v>501</v>
      </c>
      <c r="G121" s="5"/>
      <c r="H121" s="5"/>
      <c r="I121" s="5"/>
      <c r="J121" s="18"/>
      <c r="L121" s="43" t="s">
        <v>478</v>
      </c>
      <c r="M121" s="43" t="s">
        <v>474</v>
      </c>
      <c r="O121">
        <v>30</v>
      </c>
      <c r="P121">
        <f>ROUND(O121*O$97,2)</f>
        <v>2.4</v>
      </c>
      <c r="Q121">
        <v>5</v>
      </c>
      <c r="R121">
        <v>10</v>
      </c>
      <c r="S121">
        <f t="shared" ref="S121" si="12">SUM(O121:R121)</f>
        <v>47.4</v>
      </c>
      <c r="T121">
        <v>90</v>
      </c>
      <c r="U121">
        <f t="shared" ref="U121" si="13">T121-S121</f>
        <v>42.6</v>
      </c>
      <c r="W121" t="s">
        <v>475</v>
      </c>
      <c r="Y121">
        <v>345665</v>
      </c>
    </row>
    <row r="122" spans="2:29" x14ac:dyDescent="0.55000000000000004">
      <c r="B122" s="8" t="s">
        <v>535</v>
      </c>
      <c r="C122" s="8"/>
      <c r="D122" s="4" t="s">
        <v>499</v>
      </c>
      <c r="E122" s="5"/>
      <c r="F122" s="5"/>
      <c r="G122" s="5"/>
      <c r="H122" s="5">
        <v>40000</v>
      </c>
      <c r="I122" s="5"/>
      <c r="J122" s="18"/>
      <c r="L122" t="s">
        <v>477</v>
      </c>
      <c r="M122" t="s">
        <v>476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IF(G154=AA$66,H154,0)</f>
        <v>0</v>
      </c>
      <c r="AB122">
        <f>IF(G154=AB$66,H154,0)</f>
        <v>0</v>
      </c>
      <c r="AC122">
        <f>IF(G154=AC$66,H154,0)</f>
        <v>0</v>
      </c>
    </row>
    <row r="123" spans="2:29" x14ac:dyDescent="0.55000000000000004">
      <c r="B123" s="8" t="s">
        <v>536</v>
      </c>
      <c r="C123" s="8"/>
      <c r="D123" s="4" t="s">
        <v>290</v>
      </c>
      <c r="E123" s="5"/>
      <c r="F123" s="5"/>
      <c r="G123" s="5"/>
      <c r="H123" s="5">
        <v>0</v>
      </c>
      <c r="I123" s="5"/>
      <c r="J123" s="18" t="s">
        <v>683</v>
      </c>
      <c r="L123" t="s">
        <v>333</v>
      </c>
      <c r="M123" t="s">
        <v>479</v>
      </c>
      <c r="AA123">
        <f>IF(G155=AA$66,H155,0)</f>
        <v>0</v>
      </c>
      <c r="AB123">
        <f>IF(G155=AB$66,H155,0)</f>
        <v>0</v>
      </c>
      <c r="AC123">
        <f>IF(G155=AC$66,H155,0)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507</v>
      </c>
      <c r="M124" t="s">
        <v>291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504</v>
      </c>
      <c r="AA124">
        <f>IF(G156=AA$66,H156,0)</f>
        <v>0</v>
      </c>
      <c r="AB124">
        <f>IF(G156=AB$66,H156,0)</f>
        <v>0</v>
      </c>
      <c r="AC124">
        <f>IF(G156=AC$66,H156,0)</f>
        <v>0</v>
      </c>
    </row>
    <row r="125" spans="2:29" x14ac:dyDescent="0.55000000000000004">
      <c r="B125" s="8" t="s">
        <v>537</v>
      </c>
      <c r="C125" s="8" t="s">
        <v>606</v>
      </c>
      <c r="D125" s="4" t="s">
        <v>530</v>
      </c>
      <c r="E125" s="5"/>
      <c r="F125" s="5"/>
      <c r="G125" s="5" t="s">
        <v>525</v>
      </c>
      <c r="H125" s="5">
        <v>378000</v>
      </c>
      <c r="I125" s="5"/>
      <c r="J125" s="18"/>
      <c r="L125" t="s">
        <v>524</v>
      </c>
      <c r="M125" t="s">
        <v>502</v>
      </c>
      <c r="O125">
        <v>35</v>
      </c>
      <c r="P125">
        <f t="shared" ref="P125:P144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503</v>
      </c>
    </row>
    <row r="126" spans="2:29" x14ac:dyDescent="0.55000000000000004">
      <c r="B126" s="8" t="s">
        <v>538</v>
      </c>
      <c r="C126" s="8" t="s">
        <v>642</v>
      </c>
      <c r="D126" s="4" t="s">
        <v>529</v>
      </c>
      <c r="E126" s="5">
        <v>1070000</v>
      </c>
      <c r="F126" s="5"/>
      <c r="G126" s="5"/>
      <c r="H126" s="5"/>
      <c r="I126" s="5"/>
      <c r="J126" s="18"/>
      <c r="L126" t="s">
        <v>521</v>
      </c>
      <c r="M126" t="s">
        <v>505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506</v>
      </c>
    </row>
    <row r="127" spans="2:29" x14ac:dyDescent="0.55000000000000004">
      <c r="B127" s="8" t="s">
        <v>539</v>
      </c>
      <c r="C127" s="8"/>
      <c r="D127" s="4" t="s">
        <v>294</v>
      </c>
      <c r="E127" s="5"/>
      <c r="F127" s="5"/>
      <c r="G127" s="5"/>
      <c r="H127" s="5">
        <v>6912</v>
      </c>
      <c r="I127" s="5"/>
      <c r="J127" s="18"/>
      <c r="L127" s="43" t="s">
        <v>522</v>
      </c>
      <c r="M127" s="43" t="s">
        <v>519</v>
      </c>
      <c r="O127">
        <v>41</v>
      </c>
      <c r="P127">
        <f t="shared" si="18"/>
        <v>3.28</v>
      </c>
      <c r="Q127">
        <v>5</v>
      </c>
      <c r="R127">
        <v>9</v>
      </c>
      <c r="S127">
        <f t="shared" ref="S127" si="20">SUM(O127:R127)</f>
        <v>58.28</v>
      </c>
      <c r="T127">
        <v>70</v>
      </c>
      <c r="U127">
        <f t="shared" ref="U127" si="21">T127-S127</f>
        <v>11.719999999999999</v>
      </c>
      <c r="W127" t="s">
        <v>520</v>
      </c>
    </row>
    <row r="128" spans="2:29" x14ac:dyDescent="0.55000000000000004">
      <c r="B128" s="8" t="s">
        <v>540</v>
      </c>
      <c r="C128" s="8"/>
      <c r="D128" s="4" t="s">
        <v>290</v>
      </c>
      <c r="E128" s="5"/>
      <c r="F128" s="5"/>
      <c r="G128" s="5"/>
      <c r="H128" s="5">
        <v>0</v>
      </c>
      <c r="I128" s="5"/>
      <c r="J128" s="18" t="s">
        <v>683</v>
      </c>
      <c r="L128" t="s">
        <v>533</v>
      </c>
      <c r="M128" t="s">
        <v>523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503</v>
      </c>
    </row>
    <row r="129" spans="2:30" x14ac:dyDescent="0.55000000000000004">
      <c r="B129" s="8" t="s">
        <v>541</v>
      </c>
      <c r="C129" s="8" t="s">
        <v>642</v>
      </c>
      <c r="D129" s="4" t="s">
        <v>526</v>
      </c>
      <c r="E129" s="5"/>
      <c r="F129" s="5"/>
      <c r="G129" s="5"/>
      <c r="H129" s="5">
        <v>200000</v>
      </c>
      <c r="I129" s="5"/>
      <c r="J129" s="18"/>
      <c r="L129" s="43" t="s">
        <v>309</v>
      </c>
      <c r="M129" s="43" t="s">
        <v>296</v>
      </c>
      <c r="O129">
        <v>211</v>
      </c>
      <c r="P129">
        <f t="shared" si="18"/>
        <v>16.88</v>
      </c>
      <c r="Q129">
        <v>5</v>
      </c>
      <c r="R129">
        <v>9</v>
      </c>
      <c r="S129">
        <f t="shared" ref="S129:S144" si="24">SUM(O129:R129)</f>
        <v>241.88</v>
      </c>
      <c r="T129">
        <v>250</v>
      </c>
      <c r="U129">
        <f t="shared" ref="U129:U144" si="25">T129-S129</f>
        <v>8.1200000000000045</v>
      </c>
    </row>
    <row r="130" spans="2:30" x14ac:dyDescent="0.55000000000000004">
      <c r="B130" s="8" t="s">
        <v>542</v>
      </c>
      <c r="C130" s="8" t="s">
        <v>642</v>
      </c>
      <c r="D130" s="4" t="s">
        <v>526</v>
      </c>
      <c r="E130" s="5"/>
      <c r="F130" s="5"/>
      <c r="G130" s="5"/>
      <c r="H130" s="5">
        <v>200000</v>
      </c>
      <c r="I130" s="5"/>
      <c r="J130" s="18"/>
      <c r="L130" t="s">
        <v>648</v>
      </c>
      <c r="M130" t="s">
        <v>649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658</v>
      </c>
    </row>
    <row r="131" spans="2:30" x14ac:dyDescent="0.55000000000000004">
      <c r="B131" s="8" t="s">
        <v>543</v>
      </c>
      <c r="C131" s="8"/>
      <c r="D131" s="4" t="s">
        <v>527</v>
      </c>
      <c r="E131" s="5"/>
      <c r="F131" s="5"/>
      <c r="G131" s="5"/>
      <c r="H131" s="5">
        <v>170000</v>
      </c>
      <c r="I131" s="5"/>
      <c r="J131" s="18"/>
      <c r="L131" s="43" t="s">
        <v>650</v>
      </c>
      <c r="M131" s="43" t="s">
        <v>651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652</v>
      </c>
    </row>
    <row r="132" spans="2:30" x14ac:dyDescent="0.55000000000000004">
      <c r="B132" s="8" t="s">
        <v>544</v>
      </c>
      <c r="C132" s="8" t="s">
        <v>606</v>
      </c>
      <c r="D132" s="4" t="s">
        <v>531</v>
      </c>
      <c r="E132" s="5"/>
      <c r="F132" s="5"/>
      <c r="G132" s="5" t="s">
        <v>362</v>
      </c>
      <c r="H132" s="5">
        <v>896400</v>
      </c>
      <c r="I132" s="5"/>
      <c r="J132" s="18"/>
      <c r="L132" s="43" t="s">
        <v>664</v>
      </c>
      <c r="M132" s="43" t="s">
        <v>656</v>
      </c>
      <c r="O132">
        <v>370</v>
      </c>
      <c r="P132">
        <f t="shared" si="18"/>
        <v>29.6</v>
      </c>
      <c r="Q132">
        <v>25</v>
      </c>
      <c r="R132">
        <v>15</v>
      </c>
      <c r="S132">
        <f t="shared" si="24"/>
        <v>439.6</v>
      </c>
      <c r="T132">
        <v>548</v>
      </c>
      <c r="U132">
        <f t="shared" si="25"/>
        <v>108.39999999999998</v>
      </c>
      <c r="W132" t="s">
        <v>657</v>
      </c>
    </row>
    <row r="133" spans="2:30" x14ac:dyDescent="0.55000000000000004">
      <c r="B133" s="8" t="s">
        <v>545</v>
      </c>
      <c r="C133" s="8" t="s">
        <v>642</v>
      </c>
      <c r="D133" s="4" t="s">
        <v>532</v>
      </c>
      <c r="E133" s="5">
        <v>1100000</v>
      </c>
      <c r="F133" s="5"/>
      <c r="G133" s="5"/>
      <c r="H133" s="5"/>
      <c r="I133" s="5"/>
      <c r="J133" s="18"/>
      <c r="L133" t="s">
        <v>663</v>
      </c>
      <c r="M133" t="s">
        <v>659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660</v>
      </c>
    </row>
    <row r="134" spans="2:30" x14ac:dyDescent="0.55000000000000004">
      <c r="B134" s="8" t="s">
        <v>546</v>
      </c>
      <c r="C134" s="8"/>
      <c r="D134" s="4" t="s">
        <v>294</v>
      </c>
      <c r="E134" s="5"/>
      <c r="F134" s="5"/>
      <c r="G134" s="5"/>
      <c r="H134" s="5">
        <v>6912</v>
      </c>
      <c r="I134" s="5"/>
      <c r="J134" s="18"/>
      <c r="L134" s="43" t="s">
        <v>665</v>
      </c>
      <c r="M134" s="43" t="s">
        <v>661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662</v>
      </c>
      <c r="AA134" t="s">
        <v>697</v>
      </c>
      <c r="AB134">
        <v>488</v>
      </c>
      <c r="AC134">
        <f>AB137*0.7</f>
        <v>-118.99999999999999</v>
      </c>
      <c r="AD134">
        <f>AB134+AC134</f>
        <v>369</v>
      </c>
    </row>
    <row r="135" spans="2:30" x14ac:dyDescent="0.55000000000000004">
      <c r="B135" s="8" t="s">
        <v>547</v>
      </c>
      <c r="C135" s="8"/>
      <c r="D135" s="4" t="s">
        <v>290</v>
      </c>
      <c r="E135" s="5"/>
      <c r="F135" s="5"/>
      <c r="G135" s="5"/>
      <c r="H135" s="5">
        <v>0</v>
      </c>
      <c r="I135" s="5"/>
      <c r="J135" s="18" t="s">
        <v>683</v>
      </c>
      <c r="L135" s="42" t="s">
        <v>333</v>
      </c>
      <c r="M135" s="42" t="s">
        <v>692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53</v>
      </c>
      <c r="AB135">
        <v>190</v>
      </c>
      <c r="AC135">
        <f>AB137*0.3</f>
        <v>-51</v>
      </c>
      <c r="AD135">
        <f>AB135+AC135</f>
        <v>139</v>
      </c>
    </row>
    <row r="136" spans="2:30" x14ac:dyDescent="0.55000000000000004">
      <c r="B136" s="8"/>
      <c r="C136" s="8"/>
      <c r="D136" s="4"/>
      <c r="E136" s="5"/>
      <c r="F136" s="5"/>
      <c r="G136" s="5"/>
      <c r="H136" s="5"/>
      <c r="I136" s="5"/>
      <c r="J136" s="18"/>
      <c r="L136" s="42" t="s">
        <v>710</v>
      </c>
      <c r="M136" s="42" t="s">
        <v>692</v>
      </c>
      <c r="O136">
        <v>115</v>
      </c>
      <c r="P136">
        <f t="shared" si="18"/>
        <v>9.1999999999999993</v>
      </c>
      <c r="Q136">
        <v>20</v>
      </c>
      <c r="R136">
        <v>10</v>
      </c>
      <c r="S136">
        <f t="shared" si="24"/>
        <v>154.19999999999999</v>
      </c>
      <c r="T136">
        <v>200</v>
      </c>
      <c r="U136">
        <f t="shared" si="25"/>
        <v>45.800000000000011</v>
      </c>
      <c r="W136" t="s">
        <v>696</v>
      </c>
      <c r="AB136">
        <f>SUM(AB134:AB135)</f>
        <v>678</v>
      </c>
    </row>
    <row r="137" spans="2:30" x14ac:dyDescent="0.55000000000000004">
      <c r="B137" s="8"/>
      <c r="C137" s="8"/>
      <c r="D137" s="4" t="s">
        <v>653</v>
      </c>
      <c r="E137" s="5"/>
      <c r="F137" s="5"/>
      <c r="G137" s="5" t="s">
        <v>655</v>
      </c>
      <c r="H137" s="5">
        <v>398736</v>
      </c>
      <c r="I137" s="5"/>
      <c r="J137" s="18"/>
      <c r="L137" s="42" t="s">
        <v>333</v>
      </c>
      <c r="M137" s="42" t="s">
        <v>695</v>
      </c>
      <c r="N137" s="11" t="s">
        <v>704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>
        <v>4506</v>
      </c>
      <c r="X137">
        <v>16.2</v>
      </c>
      <c r="Y137">
        <f>W137*X137</f>
        <v>72997.2</v>
      </c>
      <c r="AB137">
        <v>-170</v>
      </c>
    </row>
    <row r="138" spans="2:30" x14ac:dyDescent="0.55000000000000004">
      <c r="B138" s="8"/>
      <c r="C138" s="8"/>
      <c r="D138" s="4" t="s">
        <v>294</v>
      </c>
      <c r="E138" s="5"/>
      <c r="F138" s="5"/>
      <c r="G138" s="5"/>
      <c r="H138" s="5">
        <v>0</v>
      </c>
      <c r="I138" s="5"/>
      <c r="J138" s="18"/>
      <c r="L138" s="42" t="s">
        <v>706</v>
      </c>
      <c r="M138" s="42" t="s">
        <v>695</v>
      </c>
      <c r="N138" s="11" t="s">
        <v>705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0" x14ac:dyDescent="0.55000000000000004">
      <c r="B139" s="8"/>
      <c r="C139" s="8"/>
      <c r="D139" s="4" t="s">
        <v>290</v>
      </c>
      <c r="E139" s="5"/>
      <c r="F139" s="5"/>
      <c r="G139" s="5"/>
      <c r="H139" s="5">
        <v>120000</v>
      </c>
      <c r="I139" s="5"/>
      <c r="J139" s="18"/>
      <c r="M139" s="42" t="s">
        <v>697</v>
      </c>
      <c r="O139">
        <v>400</v>
      </c>
      <c r="P139">
        <f t="shared" si="18"/>
        <v>32</v>
      </c>
      <c r="Q139">
        <v>0</v>
      </c>
      <c r="R139">
        <v>10</v>
      </c>
      <c r="S139">
        <f t="shared" si="24"/>
        <v>442</v>
      </c>
      <c r="T139">
        <v>450</v>
      </c>
      <c r="U139">
        <f t="shared" si="25"/>
        <v>8</v>
      </c>
      <c r="W139" s="45">
        <v>180000</v>
      </c>
      <c r="X139">
        <v>16.2</v>
      </c>
      <c r="Y139" s="1">
        <f>W139*X139</f>
        <v>2916000</v>
      </c>
      <c r="AA139">
        <f>T139/X139</f>
        <v>27.777777777777779</v>
      </c>
    </row>
    <row r="140" spans="2:30" x14ac:dyDescent="0.55000000000000004">
      <c r="B140" s="8"/>
      <c r="C140" s="8"/>
      <c r="D140" s="4" t="s">
        <v>654</v>
      </c>
      <c r="E140" s="5">
        <v>600000</v>
      </c>
      <c r="F140" s="5" t="s">
        <v>289</v>
      </c>
      <c r="G140" s="5"/>
      <c r="H140" s="5"/>
      <c r="I140" s="5"/>
      <c r="J140" s="18"/>
      <c r="M140" s="42" t="s">
        <v>698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</row>
    <row r="141" spans="2:30" x14ac:dyDescent="0.55000000000000004">
      <c r="B141" s="8"/>
      <c r="C141" s="8"/>
      <c r="D141" s="4" t="s">
        <v>666</v>
      </c>
      <c r="E141" s="5"/>
      <c r="F141" s="5"/>
      <c r="G141" s="5" t="s">
        <v>682</v>
      </c>
      <c r="H141" s="5">
        <v>262833</v>
      </c>
      <c r="I141" s="5"/>
      <c r="J141" s="18"/>
      <c r="M141" t="s">
        <v>699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X141">
        <v>16.2</v>
      </c>
      <c r="AA141">
        <f>T141/X141</f>
        <v>55.246913580246918</v>
      </c>
    </row>
    <row r="142" spans="2:30" x14ac:dyDescent="0.55000000000000004">
      <c r="B142" s="8"/>
      <c r="C142" s="8"/>
      <c r="D142" s="4" t="s">
        <v>294</v>
      </c>
      <c r="E142" s="5"/>
      <c r="F142" s="5"/>
      <c r="G142" s="5"/>
      <c r="H142" s="5">
        <v>0</v>
      </c>
      <c r="I142" s="5"/>
      <c r="J142" s="18"/>
      <c r="M142" t="s">
        <v>700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709</v>
      </c>
    </row>
    <row r="143" spans="2:30" x14ac:dyDescent="0.55000000000000004">
      <c r="B143" s="8"/>
      <c r="C143" s="8"/>
      <c r="D143" s="4" t="s">
        <v>290</v>
      </c>
      <c r="E143" s="5"/>
      <c r="F143" s="5"/>
      <c r="G143" s="5"/>
      <c r="H143" s="5">
        <v>70000</v>
      </c>
      <c r="I143" s="5"/>
      <c r="J143" s="18"/>
      <c r="M143" t="s">
        <v>331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701</v>
      </c>
    </row>
    <row r="144" spans="2:30" x14ac:dyDescent="0.55000000000000004">
      <c r="B144" s="8"/>
      <c r="C144" s="8"/>
      <c r="D144" s="4" t="s">
        <v>667</v>
      </c>
      <c r="E144" s="5">
        <v>500000</v>
      </c>
      <c r="F144" s="5" t="s">
        <v>289</v>
      </c>
      <c r="G144" s="5"/>
      <c r="H144" s="5"/>
      <c r="I144" s="5"/>
      <c r="J144" s="18"/>
      <c r="M144" t="s">
        <v>703</v>
      </c>
      <c r="N144" t="s">
        <v>707</v>
      </c>
      <c r="O144">
        <v>165</v>
      </c>
      <c r="P144">
        <f t="shared" si="18"/>
        <v>13.2</v>
      </c>
      <c r="Q144">
        <v>0</v>
      </c>
      <c r="R144">
        <v>0</v>
      </c>
      <c r="S144">
        <f t="shared" si="24"/>
        <v>178.2</v>
      </c>
      <c r="T144" s="46">
        <f>Y144</f>
        <v>185.29999999999998</v>
      </c>
      <c r="U144">
        <f t="shared" si="25"/>
        <v>7.0999999999999943</v>
      </c>
      <c r="V144">
        <f>U144*Z145</f>
        <v>283.99999999999977</v>
      </c>
      <c r="W144" s="34">
        <v>1.7</v>
      </c>
      <c r="X144">
        <v>109</v>
      </c>
      <c r="Y144" s="13">
        <f>W144*X144</f>
        <v>185.29999999999998</v>
      </c>
      <c r="AA144" t="s">
        <v>702</v>
      </c>
    </row>
    <row r="145" spans="2:29" x14ac:dyDescent="0.55000000000000004">
      <c r="B145" s="8"/>
      <c r="C145" s="8"/>
      <c r="D145" s="4"/>
      <c r="E145" s="5"/>
      <c r="F145" s="5"/>
      <c r="G145" s="5"/>
      <c r="H145" s="5"/>
      <c r="I145" s="5"/>
      <c r="J145" s="18"/>
      <c r="N145" t="s">
        <v>708</v>
      </c>
      <c r="O145">
        <v>155</v>
      </c>
      <c r="P145">
        <v>0</v>
      </c>
      <c r="Q145">
        <v>0</v>
      </c>
      <c r="R145">
        <v>0</v>
      </c>
      <c r="S145">
        <f t="shared" ref="S145" si="26">SUM(O145:R145)</f>
        <v>155</v>
      </c>
      <c r="T145" s="46">
        <f>Y145</f>
        <v>179.85</v>
      </c>
      <c r="U145">
        <f t="shared" ref="U145" si="27">T145-S145</f>
        <v>24.849999999999994</v>
      </c>
      <c r="V145">
        <f>U145*Z145</f>
        <v>993.99999999999977</v>
      </c>
      <c r="W145">
        <v>1.65</v>
      </c>
      <c r="X145">
        <v>109</v>
      </c>
      <c r="Y145" s="13">
        <f>W145*X145</f>
        <v>179.85</v>
      </c>
      <c r="Z145">
        <v>40</v>
      </c>
      <c r="AA145" t="s">
        <v>716</v>
      </c>
    </row>
    <row r="146" spans="2:29" x14ac:dyDescent="0.55000000000000004">
      <c r="B146" s="8"/>
      <c r="C146" s="8"/>
      <c r="D146" s="4" t="s">
        <v>713</v>
      </c>
      <c r="E146" s="5"/>
      <c r="F146" s="5"/>
      <c r="G146" s="5"/>
      <c r="H146" s="5">
        <f>(O136+P136)*10000</f>
        <v>1242000</v>
      </c>
      <c r="I146" s="5"/>
      <c r="J146" s="18"/>
    </row>
    <row r="147" spans="2:29" x14ac:dyDescent="0.55000000000000004">
      <c r="B147" s="8"/>
      <c r="C147" s="8"/>
      <c r="D147" s="4" t="s">
        <v>711</v>
      </c>
      <c r="E147" s="5"/>
      <c r="F147" s="5"/>
      <c r="G147" s="5"/>
      <c r="H147" s="5">
        <v>200000</v>
      </c>
      <c r="I147" s="5"/>
      <c r="J147" s="18"/>
    </row>
    <row r="148" spans="2:29" x14ac:dyDescent="0.55000000000000004">
      <c r="B148" s="8"/>
      <c r="C148" s="8"/>
      <c r="D148" s="4" t="s">
        <v>294</v>
      </c>
      <c r="E148" s="5"/>
      <c r="F148" s="5"/>
      <c r="G148" s="5"/>
      <c r="H148" s="5">
        <v>6912</v>
      </c>
      <c r="I148" s="5"/>
      <c r="J148" s="18"/>
    </row>
    <row r="149" spans="2:29" x14ac:dyDescent="0.55000000000000004">
      <c r="B149" s="8"/>
      <c r="C149" s="8"/>
      <c r="D149" s="4" t="s">
        <v>290</v>
      </c>
      <c r="E149" s="5"/>
      <c r="F149" s="5"/>
      <c r="G149" s="5"/>
      <c r="H149" s="5">
        <v>100000</v>
      </c>
      <c r="I149" s="5"/>
      <c r="J149" s="18"/>
    </row>
    <row r="150" spans="2:29" x14ac:dyDescent="0.55000000000000004">
      <c r="B150" s="8"/>
      <c r="C150" s="8"/>
      <c r="D150" s="4" t="s">
        <v>714</v>
      </c>
      <c r="E150" s="5">
        <v>2000000</v>
      </c>
      <c r="F150" s="5"/>
      <c r="G150" s="5"/>
      <c r="H150" s="5"/>
      <c r="I150" s="5"/>
      <c r="J150" s="18"/>
    </row>
    <row r="151" spans="2:29" x14ac:dyDescent="0.55000000000000004">
      <c r="B151" s="8"/>
      <c r="C151" s="8"/>
      <c r="D151" s="4"/>
      <c r="E151" s="5"/>
      <c r="F151" s="5"/>
      <c r="G151" s="5"/>
      <c r="H151" s="5"/>
      <c r="I151" s="5"/>
      <c r="J151" s="18"/>
    </row>
    <row r="152" spans="2:29" x14ac:dyDescent="0.55000000000000004">
      <c r="B152" s="8"/>
      <c r="C152" s="8"/>
      <c r="D152" s="4"/>
      <c r="E152" s="5"/>
      <c r="F152" s="5"/>
      <c r="G152" s="5"/>
      <c r="H152" s="5"/>
      <c r="I152" s="5"/>
      <c r="J152" s="18"/>
    </row>
    <row r="153" spans="2:29" x14ac:dyDescent="0.55000000000000004">
      <c r="B153" s="8"/>
      <c r="C153" s="8"/>
      <c r="D153" s="4"/>
      <c r="E153" s="5"/>
      <c r="F153" s="5"/>
      <c r="G153" s="5"/>
      <c r="H153" s="5"/>
      <c r="I153" s="5"/>
      <c r="J153" s="18"/>
    </row>
    <row r="154" spans="2:29" x14ac:dyDescent="0.55000000000000004">
      <c r="B154" s="8"/>
      <c r="C154" s="8"/>
      <c r="D154" s="4"/>
      <c r="E154" s="5"/>
      <c r="F154" s="5"/>
      <c r="G154" s="5"/>
      <c r="H154" s="5"/>
      <c r="I154" s="5"/>
      <c r="J154" s="7"/>
      <c r="AA154">
        <f>IF(G157=AA$66,H157,0)</f>
        <v>0</v>
      </c>
      <c r="AB154">
        <f>IF(G157=AB$66,H157,0)</f>
        <v>0</v>
      </c>
      <c r="AC154">
        <f>IF(G157=AC$66,H157,0)</f>
        <v>0</v>
      </c>
    </row>
    <row r="155" spans="2:29" x14ac:dyDescent="0.55000000000000004">
      <c r="B155" s="4"/>
      <c r="C155" s="4"/>
      <c r="D155" s="4" t="s">
        <v>20</v>
      </c>
      <c r="E155" s="5">
        <f>SUM(E67:E154)</f>
        <v>25030540</v>
      </c>
      <c r="F155" s="5"/>
      <c r="G155" s="5"/>
      <c r="H155" s="5">
        <f>SUM(H67:H154)</f>
        <v>21306340</v>
      </c>
      <c r="I155" s="5"/>
      <c r="J155" s="7"/>
      <c r="M155" s="3"/>
      <c r="AA155">
        <f>IF(G158=AA$66,H158,0)</f>
        <v>0</v>
      </c>
      <c r="AB155">
        <f>IF(G158=AB$66,H158,0)</f>
        <v>0</v>
      </c>
      <c r="AC155">
        <f>IF(G158=AC$66,H158,0)</f>
        <v>0</v>
      </c>
    </row>
    <row r="156" spans="2:29" x14ac:dyDescent="0.55000000000000004">
      <c r="D156" s="4" t="s">
        <v>21</v>
      </c>
      <c r="F156" s="1">
        <f>SUM(F67:F155)</f>
        <v>0</v>
      </c>
      <c r="AA156" s="1">
        <f>SUM(AA67:AA155)</f>
        <v>2280083.0246913582</v>
      </c>
      <c r="AB156" s="1">
        <f>SUM(AB67:AB155)</f>
        <v>605159</v>
      </c>
      <c r="AC156" s="1">
        <f>SUM(AC67:AC155)</f>
        <v>12186850</v>
      </c>
    </row>
    <row r="157" spans="2:29" x14ac:dyDescent="0.55000000000000004">
      <c r="D157" s="4" t="s">
        <v>93</v>
      </c>
      <c r="F157" s="33">
        <f>E155-H155</f>
        <v>3724200</v>
      </c>
    </row>
    <row r="158" spans="2:29" x14ac:dyDescent="0.55000000000000004">
      <c r="E158" s="5">
        <f>SUM(E67:E88)</f>
        <v>10541900</v>
      </c>
      <c r="H158" s="5">
        <f>SUM(H67:H88)</f>
        <v>10026544</v>
      </c>
      <c r="L158" t="s">
        <v>461</v>
      </c>
      <c r="M158" s="3">
        <f>E158-H158</f>
        <v>515356</v>
      </c>
    </row>
    <row r="159" spans="2:29" x14ac:dyDescent="0.55000000000000004">
      <c r="E159" s="5">
        <f>SUM(E89:E123)</f>
        <v>9218640</v>
      </c>
      <c r="H159" s="5">
        <f>SUM(H89:H123)</f>
        <v>7021091</v>
      </c>
      <c r="L159" t="s">
        <v>462</v>
      </c>
      <c r="M159" s="3">
        <f>E159-H159</f>
        <v>2197549</v>
      </c>
    </row>
    <row r="160" spans="2:29" x14ac:dyDescent="0.55000000000000004">
      <c r="E160" s="1">
        <f>SUM(E125:E154)</f>
        <v>5270000</v>
      </c>
      <c r="H160" s="1">
        <f>SUM(H125:H154)</f>
        <v>4258705</v>
      </c>
      <c r="L160" t="s">
        <v>528</v>
      </c>
      <c r="M160" s="3">
        <f>E160-H160</f>
        <v>1011295</v>
      </c>
    </row>
    <row r="161" spans="2:14" x14ac:dyDescent="0.55000000000000004">
      <c r="M161" s="3"/>
    </row>
    <row r="162" spans="2:14" s="1" customFormat="1" x14ac:dyDescent="0.55000000000000004">
      <c r="B162"/>
      <c r="C162"/>
      <c r="D162" t="s">
        <v>170</v>
      </c>
      <c r="E162" s="1">
        <v>400000</v>
      </c>
      <c r="F162" s="1">
        <f>E162*G162</f>
        <v>2000000</v>
      </c>
      <c r="G162" s="1">
        <v>5</v>
      </c>
      <c r="J162" s="14"/>
      <c r="K162"/>
      <c r="L162"/>
      <c r="M162"/>
      <c r="N162"/>
    </row>
    <row r="163" spans="2:14" s="1" customFormat="1" x14ac:dyDescent="0.55000000000000004">
      <c r="B163"/>
      <c r="C163"/>
      <c r="D163" t="s">
        <v>201</v>
      </c>
      <c r="E163" s="1">
        <v>1000000</v>
      </c>
      <c r="F163" s="1">
        <f>E163*G163</f>
        <v>0</v>
      </c>
      <c r="G163" s="1">
        <v>0</v>
      </c>
      <c r="J163" s="14"/>
      <c r="K163"/>
      <c r="L163"/>
      <c r="M163"/>
      <c r="N163"/>
    </row>
    <row r="164" spans="2:14" x14ac:dyDescent="0.55000000000000004">
      <c r="D164" t="s">
        <v>171</v>
      </c>
      <c r="E164" s="1">
        <v>170000</v>
      </c>
      <c r="G164" s="1">
        <v>5</v>
      </c>
    </row>
    <row r="165" spans="2:14" x14ac:dyDescent="0.55000000000000004">
      <c r="D165" t="s">
        <v>176</v>
      </c>
      <c r="E165" s="1">
        <v>114380</v>
      </c>
      <c r="F165" s="1">
        <f>E165*G165</f>
        <v>0</v>
      </c>
      <c r="G165" s="1">
        <v>0</v>
      </c>
      <c r="H165" s="1">
        <v>114380</v>
      </c>
    </row>
    <row r="166" spans="2:14" x14ac:dyDescent="0.55000000000000004">
      <c r="D166" t="s">
        <v>372</v>
      </c>
      <c r="E166" s="1">
        <v>254000</v>
      </c>
      <c r="F166" s="1">
        <f>E166*G166</f>
        <v>254000</v>
      </c>
      <c r="G166" s="1">
        <v>1</v>
      </c>
    </row>
    <row r="167" spans="2:14" x14ac:dyDescent="0.55000000000000004">
      <c r="D167" s="1" t="s">
        <v>179</v>
      </c>
      <c r="F167" s="33">
        <f>SUM(F157:F166)</f>
        <v>5978200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4"/>
  <sheetViews>
    <sheetView workbookViewId="0">
      <selection activeCell="E17" sqref="E17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26" bestFit="1" customWidth="1"/>
    <col min="6" max="6" width="10.1640625" bestFit="1" customWidth="1"/>
    <col min="7" max="7" width="12.33203125" bestFit="1" customWidth="1"/>
    <col min="8" max="8" width="10.1640625" bestFit="1" customWidth="1"/>
  </cols>
  <sheetData>
    <row r="2" spans="2:10" ht="36" x14ac:dyDescent="0.55000000000000004">
      <c r="B2" s="4" t="s">
        <v>11</v>
      </c>
      <c r="C2" s="40" t="s">
        <v>619</v>
      </c>
      <c r="D2" s="4" t="s">
        <v>617</v>
      </c>
      <c r="E2" s="4" t="s">
        <v>647</v>
      </c>
      <c r="F2" s="4" t="s">
        <v>618</v>
      </c>
      <c r="G2" s="4" t="s">
        <v>620</v>
      </c>
      <c r="H2" s="4" t="s">
        <v>621</v>
      </c>
      <c r="I2" s="4" t="s">
        <v>622</v>
      </c>
      <c r="J2" s="4" t="s">
        <v>627</v>
      </c>
    </row>
    <row r="3" spans="2:10" x14ac:dyDescent="0.55000000000000004">
      <c r="B3" s="4">
        <v>1</v>
      </c>
      <c r="C3" s="4" t="s">
        <v>623</v>
      </c>
      <c r="D3" s="4" t="s">
        <v>624</v>
      </c>
      <c r="E3" s="8" t="s">
        <v>249</v>
      </c>
      <c r="F3" s="41">
        <f>輸出のみ!H69+輸出のみ!H68</f>
        <v>6929600</v>
      </c>
      <c r="G3" s="4" t="s">
        <v>625</v>
      </c>
      <c r="H3" s="41">
        <f>輸出のみ!E70</f>
        <v>7898138</v>
      </c>
      <c r="I3" s="8" t="s">
        <v>249</v>
      </c>
      <c r="J3" s="4" t="s">
        <v>626</v>
      </c>
    </row>
    <row r="4" spans="2:10" x14ac:dyDescent="0.55000000000000004">
      <c r="B4" s="4">
        <v>2</v>
      </c>
      <c r="C4" s="4" t="s">
        <v>628</v>
      </c>
      <c r="D4" s="4" t="s">
        <v>182</v>
      </c>
      <c r="E4" s="8" t="s">
        <v>249</v>
      </c>
      <c r="F4" s="41">
        <f>輸出のみ!H81</f>
        <v>30000</v>
      </c>
      <c r="G4" s="4" t="s">
        <v>625</v>
      </c>
      <c r="H4" s="5">
        <v>850000</v>
      </c>
      <c r="I4" s="8" t="s">
        <v>249</v>
      </c>
      <c r="J4" s="4" t="s">
        <v>626</v>
      </c>
    </row>
    <row r="5" spans="2:10" x14ac:dyDescent="0.55000000000000004">
      <c r="B5" s="4">
        <v>3</v>
      </c>
      <c r="C5" s="4"/>
      <c r="D5" s="4" t="s">
        <v>141</v>
      </c>
      <c r="E5" s="8" t="s">
        <v>249</v>
      </c>
      <c r="F5" s="41">
        <f>輸出のみ!H80</f>
        <v>240000</v>
      </c>
      <c r="G5" s="4" t="s">
        <v>625</v>
      </c>
      <c r="H5" s="5">
        <v>838806</v>
      </c>
      <c r="I5" s="8" t="s">
        <v>249</v>
      </c>
      <c r="J5" s="4" t="s">
        <v>626</v>
      </c>
    </row>
    <row r="6" spans="2:10" x14ac:dyDescent="0.55000000000000004">
      <c r="B6" s="4">
        <v>4</v>
      </c>
      <c r="C6" s="4" t="s">
        <v>629</v>
      </c>
      <c r="D6" s="4" t="s">
        <v>637</v>
      </c>
      <c r="E6" s="8" t="s">
        <v>249</v>
      </c>
      <c r="F6" s="41">
        <f>輸出のみ!H76</f>
        <v>539721</v>
      </c>
      <c r="G6" s="4" t="s">
        <v>625</v>
      </c>
      <c r="H6" s="41">
        <f>輸出のみ!E79</f>
        <v>954956</v>
      </c>
      <c r="I6" s="8" t="s">
        <v>249</v>
      </c>
      <c r="J6" s="4" t="s">
        <v>626</v>
      </c>
    </row>
    <row r="7" spans="2:10" x14ac:dyDescent="0.55000000000000004">
      <c r="B7" s="4">
        <v>5</v>
      </c>
      <c r="C7" s="4" t="s">
        <v>630</v>
      </c>
      <c r="D7" s="4" t="s">
        <v>638</v>
      </c>
      <c r="E7" s="4" t="str">
        <f>輸出のみ!C104</f>
        <v>3/29</v>
      </c>
      <c r="F7" s="41">
        <f>輸出のみ!H104</f>
        <v>432000</v>
      </c>
      <c r="G7" s="4" t="s">
        <v>625</v>
      </c>
      <c r="H7" s="41">
        <f>輸出のみ!E103</f>
        <v>790000</v>
      </c>
      <c r="I7" s="4" t="s">
        <v>289</v>
      </c>
      <c r="J7" s="4" t="s">
        <v>626</v>
      </c>
    </row>
    <row r="8" spans="2:10" x14ac:dyDescent="0.55000000000000004">
      <c r="B8" s="4">
        <v>6</v>
      </c>
      <c r="C8" s="4" t="s">
        <v>631</v>
      </c>
      <c r="D8" s="4" t="s">
        <v>639</v>
      </c>
      <c r="E8" s="4" t="str">
        <f>輸出のみ!C90</f>
        <v>3/2</v>
      </c>
      <c r="F8" s="41">
        <f>輸出のみ!H91</f>
        <v>66744</v>
      </c>
      <c r="G8" s="4" t="s">
        <v>466</v>
      </c>
      <c r="H8" s="5">
        <v>420000</v>
      </c>
      <c r="I8" s="4" t="str">
        <f>輸出のみ!C94</f>
        <v>4/8</v>
      </c>
      <c r="J8" s="4" t="s">
        <v>626</v>
      </c>
    </row>
    <row r="9" spans="2:10" x14ac:dyDescent="0.55000000000000004">
      <c r="B9" s="4">
        <v>7</v>
      </c>
      <c r="C9" s="4"/>
      <c r="D9" s="4" t="s">
        <v>640</v>
      </c>
      <c r="E9" s="4" t="str">
        <f>輸出のみ!C91</f>
        <v>3/2</v>
      </c>
      <c r="F9" s="41">
        <f>輸出のみ!H90</f>
        <v>94381</v>
      </c>
      <c r="G9" s="4" t="s">
        <v>466</v>
      </c>
      <c r="H9" s="41">
        <v>480000</v>
      </c>
      <c r="I9" s="4" t="str">
        <f>輸出のみ!C94</f>
        <v>4/8</v>
      </c>
      <c r="J9" s="4" t="s">
        <v>626</v>
      </c>
    </row>
    <row r="10" spans="2:10" x14ac:dyDescent="0.55000000000000004">
      <c r="B10" s="4">
        <v>8</v>
      </c>
      <c r="C10" s="4" t="s">
        <v>632</v>
      </c>
      <c r="D10" s="4" t="s">
        <v>641</v>
      </c>
      <c r="E10" s="4" t="str">
        <f>輸出のみ!C100</f>
        <v>4/8</v>
      </c>
      <c r="F10" s="41">
        <f>輸出のみ!H100</f>
        <v>2208600</v>
      </c>
      <c r="G10" s="4" t="s">
        <v>625</v>
      </c>
      <c r="H10" s="41">
        <f>輸出のみ!E99</f>
        <v>4528640</v>
      </c>
      <c r="I10" s="4" t="str">
        <f>輸出のみ!C99</f>
        <v>4/8</v>
      </c>
      <c r="J10" s="8" t="s">
        <v>644</v>
      </c>
    </row>
    <row r="11" spans="2:10" x14ac:dyDescent="0.55000000000000004">
      <c r="B11" s="4">
        <v>9</v>
      </c>
      <c r="C11" s="4" t="s">
        <v>633</v>
      </c>
      <c r="D11" s="4" t="s">
        <v>141</v>
      </c>
      <c r="E11" s="4"/>
      <c r="F11" s="41">
        <f>輸出のみ!H106</f>
        <v>442340</v>
      </c>
      <c r="G11" s="4" t="s">
        <v>466</v>
      </c>
      <c r="H11" s="41">
        <f>輸出のみ!E114</f>
        <v>800000</v>
      </c>
      <c r="I11" s="4" t="str">
        <f>輸出のみ!C114</f>
        <v>5/17</v>
      </c>
      <c r="J11" s="4" t="s">
        <v>626</v>
      </c>
    </row>
    <row r="12" spans="2:10" x14ac:dyDescent="0.55000000000000004">
      <c r="B12" s="4">
        <v>10</v>
      </c>
      <c r="C12" s="4" t="s">
        <v>634</v>
      </c>
      <c r="D12" s="4" t="s">
        <v>643</v>
      </c>
      <c r="E12" s="4"/>
      <c r="F12" s="41">
        <f>輸出のみ!H120</f>
        <v>1565000</v>
      </c>
      <c r="G12" s="4" t="s">
        <v>466</v>
      </c>
      <c r="H12" s="41">
        <f>輸出のみ!E121</f>
        <v>2200000</v>
      </c>
      <c r="I12" s="4" t="s">
        <v>289</v>
      </c>
      <c r="J12" s="8" t="s">
        <v>644</v>
      </c>
    </row>
    <row r="13" spans="2:10" x14ac:dyDescent="0.55000000000000004">
      <c r="B13" s="4">
        <v>11</v>
      </c>
      <c r="C13" s="4" t="s">
        <v>635</v>
      </c>
      <c r="D13" s="4" t="s">
        <v>502</v>
      </c>
      <c r="E13" s="4" t="str">
        <f>輸出のみ!C125</f>
        <v>5/10</v>
      </c>
      <c r="F13" s="41">
        <f>輸出のみ!H125</f>
        <v>378000</v>
      </c>
      <c r="G13" s="4" t="s">
        <v>625</v>
      </c>
      <c r="H13" s="41">
        <f>輸出のみ!E126</f>
        <v>1070000</v>
      </c>
      <c r="I13" s="4" t="str">
        <f>輸出のみ!C126</f>
        <v>5/17</v>
      </c>
      <c r="J13" s="8" t="s">
        <v>644</v>
      </c>
    </row>
    <row r="14" spans="2:10" x14ac:dyDescent="0.55000000000000004">
      <c r="B14" s="4">
        <v>12</v>
      </c>
      <c r="C14" s="4" t="s">
        <v>636</v>
      </c>
      <c r="D14" s="4" t="s">
        <v>645</v>
      </c>
      <c r="E14" s="4" t="str">
        <f>輸出のみ!C132</f>
        <v>5/10</v>
      </c>
      <c r="F14" s="41">
        <f>輸出のみ!H132</f>
        <v>896400</v>
      </c>
      <c r="G14" s="4" t="s">
        <v>625</v>
      </c>
      <c r="H14" s="41">
        <f>輸出のみ!E133</f>
        <v>1100000</v>
      </c>
      <c r="I14" s="4" t="str">
        <f>輸出のみ!C133</f>
        <v>5/17</v>
      </c>
      <c r="J14" s="8" t="s">
        <v>644</v>
      </c>
    </row>
    <row r="15" spans="2:10" x14ac:dyDescent="0.55000000000000004">
      <c r="B15" s="4">
        <v>13</v>
      </c>
      <c r="C15" s="4" t="s">
        <v>686</v>
      </c>
      <c r="D15" s="4" t="s">
        <v>690</v>
      </c>
      <c r="E15" s="8" t="s">
        <v>691</v>
      </c>
      <c r="F15" s="41">
        <f>輸出のみ!H137</f>
        <v>398736</v>
      </c>
      <c r="G15" s="4" t="s">
        <v>466</v>
      </c>
      <c r="H15" s="41">
        <f>輸出のみ!E140</f>
        <v>600000</v>
      </c>
      <c r="I15" s="4" t="s">
        <v>289</v>
      </c>
      <c r="J15" s="8"/>
    </row>
    <row r="16" spans="2:10" x14ac:dyDescent="0.55000000000000004">
      <c r="B16" s="4">
        <v>14</v>
      </c>
      <c r="C16" s="4" t="s">
        <v>689</v>
      </c>
      <c r="D16" s="4" t="s">
        <v>687</v>
      </c>
      <c r="E16" s="8" t="s">
        <v>688</v>
      </c>
      <c r="F16" s="41">
        <f>輸出のみ!H141</f>
        <v>262833</v>
      </c>
      <c r="G16" s="4" t="s">
        <v>625</v>
      </c>
      <c r="H16" s="41">
        <f>輸出のみ!E144</f>
        <v>500000</v>
      </c>
      <c r="I16" s="4" t="s">
        <v>289</v>
      </c>
      <c r="J16" s="8"/>
    </row>
    <row r="17" spans="2:10" x14ac:dyDescent="0.55000000000000004">
      <c r="B17" s="4"/>
      <c r="C17" s="4" t="s">
        <v>715</v>
      </c>
      <c r="D17" s="4" t="s">
        <v>712</v>
      </c>
      <c r="E17" s="8"/>
      <c r="F17" s="41">
        <f>輸出のみ!H146</f>
        <v>1242000</v>
      </c>
      <c r="G17" s="4" t="s">
        <v>625</v>
      </c>
      <c r="H17" s="41">
        <f>輸出のみ!E150</f>
        <v>2000000</v>
      </c>
      <c r="I17" s="4" t="s">
        <v>289</v>
      </c>
      <c r="J17" s="8"/>
    </row>
    <row r="18" spans="2:10" x14ac:dyDescent="0.55000000000000004">
      <c r="B18" s="4"/>
      <c r="C18" s="4"/>
      <c r="D18" s="4"/>
      <c r="E18" s="8"/>
      <c r="F18" s="41"/>
      <c r="G18" s="4"/>
      <c r="H18" s="41"/>
      <c r="I18" s="4"/>
      <c r="J18" s="8"/>
    </row>
    <row r="19" spans="2:10" x14ac:dyDescent="0.55000000000000004">
      <c r="B19" s="4"/>
      <c r="C19" s="4"/>
      <c r="D19" s="4"/>
      <c r="E19" s="8"/>
      <c r="F19" s="41"/>
      <c r="G19" s="4"/>
      <c r="H19" s="41"/>
      <c r="I19" s="4"/>
      <c r="J19" s="8"/>
    </row>
    <row r="20" spans="2:10" x14ac:dyDescent="0.55000000000000004">
      <c r="B20" s="4"/>
      <c r="C20" s="4"/>
      <c r="D20" s="4"/>
      <c r="E20" s="8"/>
      <c r="F20" s="41"/>
      <c r="G20" s="4"/>
      <c r="H20" s="41"/>
      <c r="I20" s="4"/>
      <c r="J20" s="8"/>
    </row>
    <row r="21" spans="2:10" x14ac:dyDescent="0.55000000000000004">
      <c r="B21" s="4"/>
      <c r="C21" s="4"/>
      <c r="D21" s="4"/>
      <c r="E21" s="8"/>
      <c r="F21" s="41"/>
      <c r="G21" s="4"/>
      <c r="H21" s="41"/>
      <c r="I21" s="4"/>
      <c r="J21" s="8"/>
    </row>
    <row r="22" spans="2:10" x14ac:dyDescent="0.55000000000000004">
      <c r="B22" s="4"/>
      <c r="C22" s="4"/>
      <c r="D22" s="4"/>
      <c r="E22" s="4"/>
      <c r="F22" s="41"/>
      <c r="G22" s="4"/>
      <c r="H22" s="41"/>
      <c r="I22" s="4"/>
      <c r="J22" s="8"/>
    </row>
    <row r="23" spans="2:10" x14ac:dyDescent="0.55000000000000004">
      <c r="B23" s="4"/>
      <c r="C23" s="4"/>
      <c r="D23" s="4"/>
      <c r="E23" s="4"/>
      <c r="F23" s="41"/>
      <c r="G23" s="4"/>
      <c r="H23" s="41"/>
      <c r="I23" s="4"/>
      <c r="J23" s="8"/>
    </row>
    <row r="24" spans="2:10" x14ac:dyDescent="0.55000000000000004">
      <c r="E24" t="s">
        <v>646</v>
      </c>
      <c r="F24" s="3">
        <f>SUM(F3:F23)</f>
        <v>15726355</v>
      </c>
      <c r="H24" s="3">
        <f>SUM(H3:H23)</f>
        <v>25030540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12月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2019-05-31T06:35:55Z</dcterms:modified>
</cp:coreProperties>
</file>