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0_出費\"/>
    </mc:Choice>
  </mc:AlternateContent>
  <xr:revisionPtr revIDLastSave="0" documentId="8_{913000EB-E280-4117-A1B9-B8B2510B8504}" xr6:coauthVersionLast="43" xr6:coauthVersionMax="43" xr10:uidLastSave="{00000000-0000-0000-0000-000000000000}"/>
  <bookViews>
    <workbookView xWindow="1050" yWindow="70" windowWidth="17460" windowHeight="11090" activeTab="7" xr2:uid="{EE15E8B2-6B86-4E73-A812-32BAA3137644}"/>
  </bookViews>
  <sheets>
    <sheet name="トータル" sheetId="1" r:id="rId1"/>
    <sheet name="1月" sheetId="2" r:id="rId2"/>
    <sheet name="2月" sheetId="3" r:id="rId3"/>
    <sheet name="3月 " sheetId="4" r:id="rId4"/>
    <sheet name="4月 " sheetId="5" r:id="rId5"/>
    <sheet name="5月" sheetId="6" r:id="rId6"/>
    <sheet name="12月" sheetId="9" r:id="rId7"/>
    <sheet name="輸出のみ" sheetId="10" r:id="rId8"/>
    <sheet name="装置とInvoice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31" i="10" l="1"/>
  <c r="S131" i="10" s="1"/>
  <c r="U131" i="10" s="1"/>
  <c r="U130" i="10"/>
  <c r="S130" i="10"/>
  <c r="P130" i="10"/>
  <c r="F14" i="11" l="1"/>
  <c r="E14" i="11"/>
  <c r="I14" i="11"/>
  <c r="H14" i="11"/>
  <c r="H18" i="11" s="1"/>
  <c r="F18" i="11"/>
  <c r="I13" i="11" l="1"/>
  <c r="H13" i="11"/>
  <c r="F13" i="11"/>
  <c r="E13" i="11"/>
  <c r="H12" i="11"/>
  <c r="F12" i="11"/>
  <c r="I11" i="11"/>
  <c r="H11" i="11"/>
  <c r="F11" i="11"/>
  <c r="I10" i="11"/>
  <c r="H10" i="11"/>
  <c r="F10" i="11"/>
  <c r="E10" i="11"/>
  <c r="I9" i="11"/>
  <c r="I8" i="11"/>
  <c r="F9" i="11"/>
  <c r="F8" i="11"/>
  <c r="E9" i="11"/>
  <c r="E8" i="11"/>
  <c r="H7" i="11"/>
  <c r="F7" i="11"/>
  <c r="E7" i="11"/>
  <c r="H6" i="11"/>
  <c r="F6" i="11"/>
  <c r="F5" i="11"/>
  <c r="F4" i="11"/>
  <c r="H3" i="11"/>
  <c r="F3" i="11"/>
  <c r="J12" i="1" l="1"/>
  <c r="J9" i="1"/>
  <c r="J15" i="1"/>
  <c r="C6" i="1" l="1"/>
  <c r="C5" i="1"/>
  <c r="J6" i="1"/>
  <c r="H31" i="4"/>
  <c r="J5" i="1" s="1"/>
  <c r="J4" i="1"/>
  <c r="J3" i="1"/>
  <c r="P12" i="1"/>
  <c r="D12" i="1"/>
  <c r="E12" i="1"/>
  <c r="F12" i="1"/>
  <c r="G12" i="1"/>
  <c r="H12" i="1"/>
  <c r="I12" i="1"/>
  <c r="K12" i="1"/>
  <c r="L12" i="1"/>
  <c r="M12" i="1"/>
  <c r="N12" i="1"/>
  <c r="O12" i="1"/>
  <c r="P129" i="10" l="1"/>
  <c r="S129" i="10" s="1"/>
  <c r="U129" i="10" s="1"/>
  <c r="H150" i="10" l="1"/>
  <c r="E150" i="10"/>
  <c r="H149" i="10"/>
  <c r="E149" i="10"/>
  <c r="P128" i="10"/>
  <c r="S128" i="10" s="1"/>
  <c r="U128" i="10" s="1"/>
  <c r="M150" i="10" l="1"/>
  <c r="P127" i="10"/>
  <c r="S127" i="10" s="1"/>
  <c r="U127" i="10" s="1"/>
  <c r="P126" i="10" l="1"/>
  <c r="S126" i="10" s="1"/>
  <c r="U126" i="10" s="1"/>
  <c r="P125" i="10" l="1"/>
  <c r="S125" i="10" s="1"/>
  <c r="U125" i="10" s="1"/>
  <c r="S124" i="10" l="1"/>
  <c r="U124" i="10" s="1"/>
  <c r="P122" i="10" l="1"/>
  <c r="S122" i="10" s="1"/>
  <c r="U122" i="10" s="1"/>
  <c r="P121" i="10" l="1"/>
  <c r="S121" i="10" s="1"/>
  <c r="U121" i="10" s="1"/>
  <c r="P120" i="10" l="1"/>
  <c r="S120" i="10" s="1"/>
  <c r="U120" i="10" s="1"/>
  <c r="O119" i="10" l="1"/>
  <c r="P119" i="10" l="1"/>
  <c r="S119" i="10" s="1"/>
  <c r="U119" i="10" s="1"/>
  <c r="H148" i="10"/>
  <c r="E148" i="10"/>
  <c r="F146" i="10"/>
  <c r="H145" i="10"/>
  <c r="E145" i="10"/>
  <c r="F156" i="10"/>
  <c r="AC145" i="10"/>
  <c r="AC144" i="10"/>
  <c r="AC124" i="10"/>
  <c r="AC123" i="10"/>
  <c r="AC122" i="10"/>
  <c r="AC118" i="10"/>
  <c r="AC117" i="10"/>
  <c r="AC116" i="10"/>
  <c r="AC115" i="10"/>
  <c r="AC114" i="10"/>
  <c r="AC113" i="10"/>
  <c r="AC112" i="10"/>
  <c r="AC111" i="10"/>
  <c r="AC110" i="10"/>
  <c r="AC109" i="10"/>
  <c r="AC108" i="10"/>
  <c r="AC107" i="10"/>
  <c r="AC106" i="10"/>
  <c r="AC105" i="10"/>
  <c r="AC104" i="10"/>
  <c r="AC103" i="10"/>
  <c r="AC102" i="10"/>
  <c r="AC101" i="10"/>
  <c r="AC100" i="10"/>
  <c r="AC99" i="10"/>
  <c r="AC98" i="10"/>
  <c r="AC97" i="10"/>
  <c r="AC96" i="10"/>
  <c r="AC95" i="10"/>
  <c r="AC94" i="10"/>
  <c r="AC93" i="10"/>
  <c r="AC92" i="10"/>
  <c r="AC91" i="10"/>
  <c r="AC90" i="10"/>
  <c r="AC89" i="10"/>
  <c r="AC88" i="10"/>
  <c r="AC87" i="10"/>
  <c r="AC86" i="10"/>
  <c r="AC85" i="10"/>
  <c r="AC84" i="10"/>
  <c r="AC83" i="10"/>
  <c r="AC82" i="10"/>
  <c r="AC81" i="10"/>
  <c r="AC80" i="10"/>
  <c r="AC79" i="10"/>
  <c r="AC78" i="10"/>
  <c r="AC77" i="10"/>
  <c r="AC76" i="10"/>
  <c r="AC75" i="10"/>
  <c r="AC74" i="10"/>
  <c r="AC73" i="10"/>
  <c r="AC72" i="10"/>
  <c r="AC71" i="10"/>
  <c r="AC70" i="10"/>
  <c r="AC69" i="10"/>
  <c r="AC68" i="10"/>
  <c r="AC67" i="10"/>
  <c r="AB145" i="10"/>
  <c r="AB144" i="10"/>
  <c r="AB124" i="10"/>
  <c r="AB123" i="10"/>
  <c r="AB122" i="10"/>
  <c r="AB118" i="10"/>
  <c r="AB117" i="10"/>
  <c r="AB116" i="10"/>
  <c r="AB115" i="10"/>
  <c r="AB114" i="10"/>
  <c r="AB113" i="10"/>
  <c r="AB112" i="10"/>
  <c r="AB111" i="10"/>
  <c r="AB110" i="10"/>
  <c r="AB109" i="10"/>
  <c r="AB108" i="10"/>
  <c r="AB107" i="10"/>
  <c r="AB106" i="10"/>
  <c r="AB105" i="10"/>
  <c r="AB104" i="10"/>
  <c r="AB103" i="10"/>
  <c r="AB102" i="10"/>
  <c r="AB101" i="10"/>
  <c r="AB100" i="10"/>
  <c r="AB99" i="10"/>
  <c r="AB98" i="10"/>
  <c r="AB97" i="10"/>
  <c r="AB96" i="10"/>
  <c r="AB95" i="10"/>
  <c r="AB94" i="10"/>
  <c r="AB93" i="10"/>
  <c r="AB92" i="10"/>
  <c r="AB91" i="10"/>
  <c r="AB90" i="10"/>
  <c r="AB89" i="10"/>
  <c r="AB88" i="10"/>
  <c r="AB87" i="10"/>
  <c r="AB86" i="10"/>
  <c r="AB85" i="10"/>
  <c r="AB84" i="10"/>
  <c r="AB83" i="10"/>
  <c r="AB82" i="10"/>
  <c r="AB81" i="10"/>
  <c r="AB80" i="10"/>
  <c r="AB79" i="10"/>
  <c r="AB78" i="10"/>
  <c r="AB77" i="10"/>
  <c r="AB76" i="10"/>
  <c r="AB75" i="10"/>
  <c r="AB74" i="10"/>
  <c r="AB73" i="10"/>
  <c r="AB72" i="10"/>
  <c r="AB71" i="10"/>
  <c r="AB70" i="10"/>
  <c r="AB69" i="10"/>
  <c r="AB68" i="10"/>
  <c r="AB67" i="10"/>
  <c r="AA145" i="10"/>
  <c r="AA144" i="10"/>
  <c r="AA124" i="10"/>
  <c r="AA123" i="10"/>
  <c r="AA122" i="10"/>
  <c r="AA118" i="10"/>
  <c r="AA117" i="10"/>
  <c r="AA116" i="10"/>
  <c r="AA115" i="10"/>
  <c r="AA114" i="10"/>
  <c r="AA113" i="10"/>
  <c r="AA112" i="10"/>
  <c r="AA111" i="10"/>
  <c r="AA110" i="10"/>
  <c r="AA109" i="10"/>
  <c r="AA108" i="10"/>
  <c r="AA107" i="10"/>
  <c r="AA106" i="10"/>
  <c r="AA105" i="10"/>
  <c r="AA104" i="10"/>
  <c r="AA103" i="10"/>
  <c r="AA102" i="10"/>
  <c r="AA101" i="10"/>
  <c r="AA100" i="10"/>
  <c r="AA99" i="10"/>
  <c r="AA98" i="10"/>
  <c r="AA97" i="10"/>
  <c r="AA96" i="10"/>
  <c r="AA95" i="10"/>
  <c r="AA94" i="10"/>
  <c r="AA93" i="10"/>
  <c r="AA92" i="10"/>
  <c r="AA91" i="10"/>
  <c r="AA90" i="10"/>
  <c r="AA89" i="10"/>
  <c r="AA88" i="10"/>
  <c r="AA87" i="10"/>
  <c r="AA86" i="10"/>
  <c r="AA85" i="10"/>
  <c r="AA84" i="10"/>
  <c r="AA83" i="10"/>
  <c r="AA82" i="10"/>
  <c r="AA81" i="10"/>
  <c r="AA80" i="10"/>
  <c r="AA79" i="10"/>
  <c r="AA78" i="10"/>
  <c r="AA77" i="10"/>
  <c r="AA76" i="10"/>
  <c r="AA75" i="10"/>
  <c r="AA74" i="10"/>
  <c r="AA73" i="10"/>
  <c r="AA72" i="10"/>
  <c r="AA71" i="10"/>
  <c r="AA70" i="10"/>
  <c r="AA69" i="10"/>
  <c r="AA68" i="10"/>
  <c r="AA67" i="10"/>
  <c r="F147" i="10" l="1"/>
  <c r="AC146" i="10"/>
  <c r="AA146" i="10"/>
  <c r="AB146" i="10"/>
  <c r="O15" i="1"/>
  <c r="N15" i="1"/>
  <c r="L15" i="1"/>
  <c r="K15" i="1"/>
  <c r="H15" i="1"/>
  <c r="H9" i="1"/>
  <c r="F15" i="1"/>
  <c r="E15" i="1"/>
  <c r="F9" i="1"/>
  <c r="E9" i="1"/>
  <c r="D9" i="1"/>
  <c r="P15" i="1" l="1"/>
  <c r="I15" i="1"/>
  <c r="D15" i="1"/>
  <c r="P9" i="1"/>
  <c r="N9" i="1"/>
  <c r="L9" i="1"/>
  <c r="K9" i="1"/>
  <c r="I9" i="1"/>
  <c r="P106" i="10" l="1"/>
  <c r="S106" i="10" s="1"/>
  <c r="U106" i="10" s="1"/>
  <c r="P118" i="10" l="1"/>
  <c r="S118" i="10" s="1"/>
  <c r="U118" i="10" s="1"/>
  <c r="O118" i="10"/>
  <c r="P117" i="10"/>
  <c r="S117" i="10" s="1"/>
  <c r="U117" i="10" s="1"/>
  <c r="P116" i="10"/>
  <c r="S116" i="10" s="1"/>
  <c r="U116" i="10" s="1"/>
  <c r="P115" i="10"/>
  <c r="S115" i="10" s="1"/>
  <c r="U115" i="10" s="1"/>
  <c r="P114" i="10" l="1"/>
  <c r="S114" i="10" s="1"/>
  <c r="U114" i="10" s="1"/>
  <c r="P113" i="10" l="1"/>
  <c r="S113" i="10" s="1"/>
  <c r="U113" i="10" s="1"/>
  <c r="P110" i="10" l="1"/>
  <c r="S110" i="10" s="1"/>
  <c r="U110" i="10" s="1"/>
  <c r="X112" i="10"/>
  <c r="P112" i="10"/>
  <c r="S112" i="10" s="1"/>
  <c r="U112" i="10" s="1"/>
  <c r="X111" i="10"/>
  <c r="P111" i="10"/>
  <c r="S111" i="10" s="1"/>
  <c r="U111" i="10" s="1"/>
  <c r="P109" i="10" l="1"/>
  <c r="S109" i="10" s="1"/>
  <c r="U109" i="10" s="1"/>
  <c r="P108" i="10" l="1"/>
  <c r="S108" i="10" s="1"/>
  <c r="U108" i="10" s="1"/>
  <c r="P107" i="10"/>
  <c r="S107" i="10" l="1"/>
  <c r="U107" i="10" s="1"/>
  <c r="P105" i="10" l="1"/>
  <c r="S105" i="10" s="1"/>
  <c r="U105" i="10" s="1"/>
  <c r="P104" i="10" l="1"/>
  <c r="S104" i="10" s="1"/>
  <c r="U104" i="10" s="1"/>
  <c r="P103" i="10"/>
  <c r="S103" i="10" s="1"/>
  <c r="U103" i="10" s="1"/>
  <c r="P102" i="10"/>
  <c r="S102" i="10" s="1"/>
  <c r="U102" i="10" s="1"/>
  <c r="P101" i="10" l="1"/>
  <c r="S101" i="10" s="1"/>
  <c r="U101" i="10" s="1"/>
  <c r="P100" i="10" l="1"/>
  <c r="S100" i="10" s="1"/>
  <c r="U100" i="10" s="1"/>
  <c r="P99" i="10"/>
  <c r="S99" i="10" s="1"/>
  <c r="U99" i="10" s="1"/>
  <c r="M149" i="10" l="1"/>
  <c r="E65" i="10" l="1"/>
  <c r="F31" i="4" l="1"/>
  <c r="O82" i="10" l="1"/>
  <c r="M148" i="10" l="1"/>
  <c r="F153" i="10"/>
  <c r="F155" i="10" l="1"/>
  <c r="F152" i="10" l="1"/>
  <c r="F157" i="10" s="1"/>
  <c r="O9" i="1" l="1"/>
  <c r="H24" i="9" l="1"/>
  <c r="F24" i="9"/>
  <c r="F26" i="9" s="1"/>
  <c r="H38" i="5" l="1"/>
  <c r="H24" i="6"/>
  <c r="H24" i="3" l="1"/>
  <c r="H27" i="2"/>
  <c r="F24" i="6" l="1"/>
  <c r="F26" i="6" l="1"/>
  <c r="C7" i="1"/>
  <c r="M9" i="1"/>
  <c r="F38" i="5" l="1"/>
  <c r="F40" i="5" s="1"/>
  <c r="F24" i="3"/>
  <c r="F27" i="2"/>
  <c r="F33" i="4" l="1"/>
  <c r="C12" i="1" s="1"/>
  <c r="P13" i="1" s="1"/>
  <c r="F26" i="3"/>
  <c r="C4" i="1" s="1"/>
  <c r="F29" i="2"/>
  <c r="C3" i="1" s="1"/>
  <c r="E26" i="2"/>
  <c r="F28" i="2" s="1"/>
  <c r="E3" i="3" s="1"/>
  <c r="E23" i="3" s="1"/>
  <c r="F25" i="3" s="1"/>
  <c r="E3" i="4" s="1"/>
  <c r="E30" i="4" s="1"/>
  <c r="F32" i="4" s="1"/>
  <c r="C9" i="1" l="1"/>
  <c r="P10" i="1" s="1"/>
  <c r="C15" i="1"/>
  <c r="P16" i="1" s="1"/>
  <c r="E3" i="5"/>
  <c r="E37" i="5" s="1"/>
  <c r="F39" i="5" s="1"/>
  <c r="E3" i="6" s="1"/>
  <c r="E23" i="6" s="1"/>
  <c r="F25" i="6" s="1"/>
  <c r="E3" i="9" s="1"/>
  <c r="E23" i="9" s="1"/>
  <c r="F25" i="9" s="1"/>
  <c r="S15" i="1"/>
  <c r="U15" i="1"/>
  <c r="T15" i="1"/>
  <c r="W15" i="1"/>
  <c r="R15" i="1" l="1"/>
  <c r="Y15" i="1" s="1"/>
</calcChain>
</file>

<file path=xl/sharedStrings.xml><?xml version="1.0" encoding="utf-8"?>
<sst xmlns="http://schemas.openxmlformats.org/spreadsheetml/2006/main" count="1077" uniqueCount="657">
  <si>
    <t>月</t>
    <rPh sb="0" eb="1">
      <t>ツキ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</si>
  <si>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</si>
  <si>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</si>
  <si>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</si>
  <si>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</si>
  <si>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</si>
  <si>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</si>
  <si>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</si>
  <si>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</si>
  <si>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</si>
  <si>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</si>
  <si>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</si>
  <si>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</si>
  <si>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</si>
  <si>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</si>
  <si>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</si>
  <si>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</si>
  <si>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</si>
  <si>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</si>
  <si>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</si>
  <si>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</si>
  <si>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</si>
  <si>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</si>
  <si>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預金引き出し</t>
    <rPh sb="0" eb="2">
      <t>ヨキン</t>
    </rPh>
    <rPh sb="2" eb="3">
      <t>ヒ</t>
    </rPh>
    <rPh sb="4" eb="5">
      <t>ダ</t>
    </rPh>
    <phoneticPr fontId="2"/>
  </si>
  <si>
    <t>送料</t>
    <rPh sb="0" eb="2">
      <t>ソウリョウ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</si>
  <si>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</si>
  <si>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</si>
  <si>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</si>
  <si>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</si>
  <si>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</si>
  <si>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ヤマトホームコンビニエンス</t>
    <phoneticPr fontId="2"/>
  </si>
  <si>
    <t>コーナン</t>
    <phoneticPr fontId="2"/>
  </si>
  <si>
    <t>10/29</t>
    <phoneticPr fontId="2"/>
  </si>
  <si>
    <t>11/14</t>
    <phoneticPr fontId="2"/>
  </si>
  <si>
    <t>郵便局</t>
    <rPh sb="0" eb="3">
      <t>ユウビンキョク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</si>
  <si>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</si>
  <si>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</si>
  <si>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</si>
  <si>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</si>
  <si>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</si>
  <si>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</si>
  <si>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</si>
  <si>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</si>
  <si>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</si>
  <si>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</si>
  <si>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</si>
  <si>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</si>
  <si>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</si>
  <si>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</si>
  <si>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</si>
  <si>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</si>
  <si>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</si>
  <si>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</si>
  <si>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</si>
  <si>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</si>
  <si>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</si>
  <si>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</si>
  <si>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</si>
  <si>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</si>
  <si>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</si>
  <si>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</si>
  <si>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</si>
  <si>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</si>
  <si>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</si>
  <si>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</si>
  <si>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</si>
  <si>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</si>
  <si>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</si>
  <si>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</si>
  <si>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</si>
  <si>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</si>
  <si>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</si>
  <si>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</si>
  <si>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</si>
  <si>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</si>
  <si>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</si>
  <si>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</si>
  <si>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</si>
  <si>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</si>
  <si>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</si>
  <si>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</si>
  <si>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</si>
  <si>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</si>
  <si>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</si>
  <si>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</si>
  <si>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</si>
  <si>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</si>
  <si>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</si>
  <si>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</si>
  <si>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</si>
  <si>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</si>
  <si>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</si>
  <si>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</si>
  <si>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</si>
  <si>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</si>
  <si>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</si>
  <si>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</si>
  <si>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</si>
  <si>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</si>
  <si>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</si>
  <si>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</si>
  <si>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</si>
  <si>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</si>
  <si>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京都市水道局</t>
    <rPh sb="0" eb="2">
      <t>キョウト</t>
    </rPh>
    <rPh sb="2" eb="3">
      <t>シ</t>
    </rPh>
    <rPh sb="3" eb="6">
      <t>スイドウキョク</t>
    </rPh>
    <phoneticPr fontId="2"/>
  </si>
  <si>
    <t>11/07</t>
    <phoneticPr fontId="2"/>
  </si>
  <si>
    <t>ENEOS</t>
    <phoneticPr fontId="2"/>
  </si>
  <si>
    <t>◆売上</t>
    <rPh sb="1" eb="3">
      <t>ウリアゲ</t>
    </rPh>
    <phoneticPr fontId="2"/>
  </si>
  <si>
    <t>12－1</t>
    <phoneticPr fontId="2"/>
  </si>
  <si>
    <t>12－2</t>
  </si>
  <si>
    <t>12－3</t>
  </si>
  <si>
    <t>12－4</t>
  </si>
  <si>
    <t>12－5</t>
  </si>
  <si>
    <t>12－6</t>
  </si>
  <si>
    <t>12－7</t>
  </si>
  <si>
    <t>12－8</t>
  </si>
  <si>
    <t>12－9</t>
  </si>
  <si>
    <t>12－10</t>
  </si>
  <si>
    <t>12－11</t>
  </si>
  <si>
    <t>12－12</t>
  </si>
  <si>
    <t>12－13</t>
  </si>
  <si>
    <t>12－14</t>
  </si>
  <si>
    <t>12－15</t>
  </si>
  <si>
    <t>12－16</t>
  </si>
  <si>
    <t>12－17</t>
  </si>
  <si>
    <t>12－18</t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</si>
  <si>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</si>
  <si>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</si>
  <si>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</si>
  <si>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</si>
  <si>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</si>
  <si>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</si>
  <si>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</si>
  <si>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</si>
  <si>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</si>
  <si>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</si>
  <si>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</si>
  <si>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</si>
  <si>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</si>
  <si>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</si>
  <si>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</si>
  <si>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</si>
  <si>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</si>
  <si>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</si>
  <si>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</si>
  <si>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12/3</t>
    <phoneticPr fontId="2"/>
  </si>
  <si>
    <t>段ボール</t>
    <rPh sb="0" eb="1">
      <t>ダン</t>
    </rPh>
    <phoneticPr fontId="2"/>
  </si>
  <si>
    <t>12/4</t>
  </si>
  <si>
    <t>12/5</t>
  </si>
  <si>
    <t>ロイヤルホームプロ</t>
    <phoneticPr fontId="2"/>
  </si>
  <si>
    <t>12/7</t>
    <phoneticPr fontId="2"/>
  </si>
  <si>
    <t>口座出金</t>
    <rPh sb="0" eb="2">
      <t>コウザ</t>
    </rPh>
    <rPh sb="2" eb="4">
      <t>シュッキン</t>
    </rPh>
    <phoneticPr fontId="2"/>
  </si>
  <si>
    <t>12/10</t>
    <phoneticPr fontId="2"/>
  </si>
  <si>
    <t>国民年金支払い</t>
    <rPh sb="0" eb="2">
      <t>コクミン</t>
    </rPh>
    <rPh sb="2" eb="4">
      <t>ネンキン</t>
    </rPh>
    <rPh sb="4" eb="6">
      <t>シハラ</t>
    </rPh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</si>
  <si>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</si>
  <si>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</si>
  <si>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</si>
  <si>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</si>
  <si>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</si>
  <si>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</si>
  <si>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</si>
  <si>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</si>
  <si>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</si>
  <si>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</si>
  <si>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</si>
  <si>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</si>
  <si>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</si>
  <si>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</si>
  <si>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</si>
  <si>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</si>
  <si>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</si>
  <si>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</si>
  <si>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</si>
  <si>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12/12</t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</si>
  <si>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</si>
  <si>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</si>
  <si>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</si>
  <si>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</si>
  <si>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12/18</t>
    <phoneticPr fontId="2"/>
  </si>
  <si>
    <t>水道料</t>
    <rPh sb="0" eb="2">
      <t>スイドウ</t>
    </rPh>
    <rPh sb="2" eb="3">
      <t>リョウ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</si>
  <si>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</si>
  <si>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</si>
  <si>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</si>
  <si>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</si>
  <si>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</si>
  <si>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</si>
  <si>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</si>
  <si>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</si>
  <si>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</si>
  <si>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</si>
  <si>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</si>
  <si>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</si>
  <si>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</si>
  <si>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</si>
  <si>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</si>
  <si>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</si>
  <si>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</si>
  <si>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</si>
  <si>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</si>
  <si>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</si>
  <si>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12/21</t>
    <phoneticPr fontId="2"/>
  </si>
  <si>
    <t>12/27</t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</si>
  <si>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</si>
  <si>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</si>
  <si>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</si>
  <si>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</si>
  <si>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</si>
  <si>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</si>
  <si>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</si>
  <si>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</si>
  <si>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</si>
  <si>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</si>
  <si>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</si>
  <si>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</si>
  <si>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</si>
  <si>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</si>
  <si>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</si>
  <si>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</si>
  <si>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</si>
  <si>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</si>
  <si>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</si>
  <si>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</si>
  <si>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</si>
  <si>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</si>
  <si>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</si>
  <si>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</si>
  <si>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</si>
  <si>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</si>
  <si>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</si>
  <si>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</si>
  <si>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</si>
  <si>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</si>
  <si>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</si>
  <si>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</si>
  <si>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</si>
  <si>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</si>
  <si>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</si>
  <si>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</si>
  <si>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</si>
  <si>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</si>
  <si>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</si>
  <si>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</si>
  <si>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</si>
  <si>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</si>
  <si>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フォーシーズ</t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</si>
  <si>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</si>
  <si>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</si>
  <si>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</si>
  <si>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</si>
  <si>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</si>
  <si>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</si>
  <si>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</si>
  <si>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</si>
  <si>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</si>
  <si>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</si>
  <si>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</si>
  <si>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</si>
  <si>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</si>
  <si>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</si>
  <si>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</si>
  <si>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</si>
  <si>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</si>
  <si>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</si>
  <si>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</si>
  <si>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</si>
  <si>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２－１</t>
    <phoneticPr fontId="2"/>
  </si>
  <si>
    <t>２－２</t>
  </si>
  <si>
    <t>２－３</t>
  </si>
  <si>
    <t>２－４</t>
  </si>
  <si>
    <t>2/2</t>
    <phoneticPr fontId="2"/>
  </si>
  <si>
    <t>段ボール箱</t>
    <rPh sb="0" eb="1">
      <t>ダン</t>
    </rPh>
    <rPh sb="4" eb="5">
      <t>バコ</t>
    </rPh>
    <phoneticPr fontId="2"/>
  </si>
  <si>
    <t>2/8</t>
    <phoneticPr fontId="2"/>
  </si>
  <si>
    <t>バイクメンテ</t>
    <phoneticPr fontId="2"/>
  </si>
  <si>
    <t>モトセカンド</t>
    <phoneticPr fontId="2"/>
  </si>
  <si>
    <t>2/20</t>
    <phoneticPr fontId="2"/>
  </si>
  <si>
    <t>ガソリン</t>
    <phoneticPr fontId="2"/>
  </si>
  <si>
    <t>ENEOS菱川店</t>
    <rPh sb="5" eb="7">
      <t>ヒシカワ</t>
    </rPh>
    <rPh sb="7" eb="8">
      <t>テン</t>
    </rPh>
    <phoneticPr fontId="2"/>
  </si>
  <si>
    <t>2/23</t>
    <phoneticPr fontId="2"/>
  </si>
  <si>
    <t>3/2</t>
    <phoneticPr fontId="2"/>
  </si>
  <si>
    <t>装置購入（AA-6300)</t>
    <rPh sb="0" eb="2">
      <t>ソウチ</t>
    </rPh>
    <rPh sb="2" eb="4">
      <t>コウニュウ</t>
    </rPh>
    <phoneticPr fontId="2"/>
  </si>
  <si>
    <t>装置購入（UV-2450)</t>
    <rPh sb="0" eb="2">
      <t>ソウチ</t>
    </rPh>
    <rPh sb="2" eb="4">
      <t>コウニュウ</t>
    </rPh>
    <phoneticPr fontId="2"/>
  </si>
  <si>
    <t>給与に使用（3月）</t>
    <rPh sb="0" eb="2">
      <t>キュウヨ</t>
    </rPh>
    <rPh sb="3" eb="5">
      <t>シヨウ</t>
    </rPh>
    <rPh sb="7" eb="8">
      <t>ガツ</t>
    </rPh>
    <phoneticPr fontId="2"/>
  </si>
  <si>
    <t>家賃に使用（3月）</t>
    <rPh sb="0" eb="2">
      <t>ヤチン</t>
    </rPh>
    <rPh sb="3" eb="5">
      <t>シヨウ</t>
    </rPh>
    <phoneticPr fontId="2"/>
  </si>
  <si>
    <t>入札額</t>
    <rPh sb="0" eb="2">
      <t>ニュウサツ</t>
    </rPh>
    <rPh sb="2" eb="3">
      <t>ガク</t>
    </rPh>
    <phoneticPr fontId="2"/>
  </si>
  <si>
    <t>消費税</t>
    <rPh sb="0" eb="3">
      <t>ショウヒゼイ</t>
    </rPh>
    <phoneticPr fontId="2"/>
  </si>
  <si>
    <t>運賃</t>
    <rPh sb="0" eb="2">
      <t>ウンチン</t>
    </rPh>
    <phoneticPr fontId="2"/>
  </si>
  <si>
    <t>船便</t>
    <rPh sb="0" eb="2">
      <t>フナビン</t>
    </rPh>
    <phoneticPr fontId="2"/>
  </si>
  <si>
    <t>総費用</t>
    <rPh sb="0" eb="3">
      <t>ソウヒヨウ</t>
    </rPh>
    <phoneticPr fontId="2"/>
  </si>
  <si>
    <t>入金予定</t>
    <rPh sb="0" eb="2">
      <t>ニュウキン</t>
    </rPh>
    <rPh sb="2" eb="4">
      <t>ヨテイ</t>
    </rPh>
    <phoneticPr fontId="2"/>
  </si>
  <si>
    <t>利益</t>
    <rPh sb="0" eb="2">
      <t>リエキ</t>
    </rPh>
    <phoneticPr fontId="2"/>
  </si>
  <si>
    <t>未入金</t>
    <rPh sb="0" eb="3">
      <t>ミニュウキン</t>
    </rPh>
    <phoneticPr fontId="2"/>
  </si>
  <si>
    <t>発送船便費用支払い</t>
    <rPh sb="0" eb="2">
      <t>ハッソウ</t>
    </rPh>
    <rPh sb="2" eb="4">
      <t>フナビン</t>
    </rPh>
    <rPh sb="4" eb="6">
      <t>ヒヨウ</t>
    </rPh>
    <rPh sb="6" eb="8">
      <t>シハラ</t>
    </rPh>
    <phoneticPr fontId="2"/>
  </si>
  <si>
    <t>API-3200</t>
    <phoneticPr fontId="2"/>
  </si>
  <si>
    <t>Inv-016</t>
    <phoneticPr fontId="2"/>
  </si>
  <si>
    <t>装置費用入金(inv-016)</t>
    <rPh sb="0" eb="2">
      <t>ソウチ</t>
    </rPh>
    <rPh sb="2" eb="4">
      <t>ヒヨウ</t>
    </rPh>
    <rPh sb="4" eb="6">
      <t>ニュウキン</t>
    </rPh>
    <phoneticPr fontId="2"/>
  </si>
  <si>
    <t>該非証明書</t>
    <rPh sb="0" eb="5">
      <t>ガイヒショウメイショ</t>
    </rPh>
    <phoneticPr fontId="2"/>
  </si>
  <si>
    <t>水分計</t>
    <rPh sb="0" eb="3">
      <t>スイブンケイ</t>
    </rPh>
    <phoneticPr fontId="2"/>
  </si>
  <si>
    <t>GCMS-2010plus</t>
    <phoneticPr fontId="2"/>
  </si>
  <si>
    <t>XRD</t>
    <phoneticPr fontId="2"/>
  </si>
  <si>
    <t>TeflonAF</t>
    <phoneticPr fontId="2"/>
  </si>
  <si>
    <t>材料購入</t>
    <rPh sb="0" eb="2">
      <t>ザイリョウ</t>
    </rPh>
    <rPh sb="2" eb="4">
      <t>コウニュウ</t>
    </rPh>
    <phoneticPr fontId="2"/>
  </si>
  <si>
    <t>3-1</t>
    <phoneticPr fontId="2"/>
  </si>
  <si>
    <t>3/5</t>
    <phoneticPr fontId="2"/>
  </si>
  <si>
    <t>3-2</t>
  </si>
  <si>
    <t>3/12</t>
    <phoneticPr fontId="2"/>
  </si>
  <si>
    <t>ヤフオク発送費用</t>
    <rPh sb="4" eb="6">
      <t>ハッソウ</t>
    </rPh>
    <rPh sb="6" eb="8">
      <t>ヒヨウ</t>
    </rPh>
    <phoneticPr fontId="2"/>
  </si>
  <si>
    <t>電気料金</t>
    <rPh sb="0" eb="2">
      <t>デンキ</t>
    </rPh>
    <rPh sb="2" eb="4">
      <t>リョウキン</t>
    </rPh>
    <phoneticPr fontId="2"/>
  </si>
  <si>
    <t>関西電力</t>
    <rPh sb="0" eb="4">
      <t>カンサイデンリョク</t>
    </rPh>
    <phoneticPr fontId="2"/>
  </si>
  <si>
    <t>ヤマトホームコンビニエンス</t>
    <phoneticPr fontId="2"/>
  </si>
  <si>
    <t>売上</t>
    <rPh sb="0" eb="2">
      <t>ウリアゲ</t>
    </rPh>
    <phoneticPr fontId="2"/>
  </si>
  <si>
    <t>?</t>
    <phoneticPr fontId="2"/>
  </si>
  <si>
    <t>3月</t>
    <rPh sb="1" eb="2">
      <t>ガツ</t>
    </rPh>
    <phoneticPr fontId="2"/>
  </si>
  <si>
    <t>ICPE-9100</t>
    <phoneticPr fontId="2"/>
  </si>
  <si>
    <t>エーワン酒井さん190220</t>
    <rPh sb="4" eb="6">
      <t>サカイ</t>
    </rPh>
    <phoneticPr fontId="2"/>
  </si>
  <si>
    <t>京都電子</t>
    <rPh sb="0" eb="2">
      <t>キョウト</t>
    </rPh>
    <rPh sb="2" eb="4">
      <t>デンシ</t>
    </rPh>
    <phoneticPr fontId="2"/>
  </si>
  <si>
    <t>エーワン井上さん</t>
    <rPh sb="4" eb="6">
      <t>イノウエ</t>
    </rPh>
    <phoneticPr fontId="2"/>
  </si>
  <si>
    <t>エーワン松本さん342970</t>
    <rPh sb="4" eb="6">
      <t>マツモト</t>
    </rPh>
    <phoneticPr fontId="2"/>
  </si>
  <si>
    <t>Agilent分取LC</t>
    <rPh sb="7" eb="9">
      <t>ブンシュ</t>
    </rPh>
    <phoneticPr fontId="2"/>
  </si>
  <si>
    <t>4月</t>
    <rPh sb="1" eb="2">
      <t>ガツ</t>
    </rPh>
    <phoneticPr fontId="2"/>
  </si>
  <si>
    <t>12月</t>
    <rPh sb="2" eb="3">
      <t>ガツ</t>
    </rPh>
    <phoneticPr fontId="2"/>
  </si>
  <si>
    <t>超伝導核磁気共鳴装置</t>
    <phoneticPr fontId="2"/>
  </si>
  <si>
    <t>エーワン酒井さん12月納入案件(190307)</t>
    <rPh sb="4" eb="6">
      <t>サカイ</t>
    </rPh>
    <rPh sb="10" eb="11">
      <t>ガツ</t>
    </rPh>
    <rPh sb="11" eb="13">
      <t>ノウニュウ</t>
    </rPh>
    <rPh sb="13" eb="15">
      <t>アンケン</t>
    </rPh>
    <phoneticPr fontId="2"/>
  </si>
  <si>
    <t>Inv-017</t>
    <phoneticPr fontId="2"/>
  </si>
  <si>
    <t>装置費用入金(inv-017)</t>
    <rPh sb="0" eb="2">
      <t>ソウチ</t>
    </rPh>
    <rPh sb="2" eb="4">
      <t>ヒヨウ</t>
    </rPh>
    <rPh sb="4" eb="6">
      <t>ニュウキン</t>
    </rPh>
    <phoneticPr fontId="2"/>
  </si>
  <si>
    <t>（新品）</t>
    <rPh sb="1" eb="3">
      <t>シンピン</t>
    </rPh>
    <phoneticPr fontId="2"/>
  </si>
  <si>
    <t>Inv-015-01</t>
    <phoneticPr fontId="2"/>
  </si>
  <si>
    <t>材料費用入金(inv-015)</t>
    <rPh sb="0" eb="2">
      <t>ザイリョウ</t>
    </rPh>
    <rPh sb="2" eb="4">
      <t>ヒヨウ</t>
    </rPh>
    <rPh sb="4" eb="6">
      <t>ニュウキン</t>
    </rPh>
    <phoneticPr fontId="2"/>
  </si>
  <si>
    <t>EMS費用</t>
    <rPh sb="3" eb="5">
      <t>ヒヨウ</t>
    </rPh>
    <phoneticPr fontId="2"/>
  </si>
  <si>
    <t>テレダイン中古</t>
    <rPh sb="5" eb="7">
      <t>チュウコ</t>
    </rPh>
    <phoneticPr fontId="2"/>
  </si>
  <si>
    <t>N4010A</t>
    <phoneticPr fontId="2"/>
  </si>
  <si>
    <t>E5071C</t>
    <phoneticPr fontId="2"/>
  </si>
  <si>
    <t>テレダイン新品</t>
    <rPh sb="5" eb="7">
      <t>シンピン</t>
    </rPh>
    <phoneticPr fontId="2"/>
  </si>
  <si>
    <t>LC-20A</t>
    <phoneticPr fontId="2"/>
  </si>
  <si>
    <t>タナカ</t>
    <phoneticPr fontId="2"/>
  </si>
  <si>
    <t>X</t>
    <phoneticPr fontId="2"/>
  </si>
  <si>
    <t>X</t>
    <phoneticPr fontId="2"/>
  </si>
  <si>
    <t>ABI7500Fast</t>
    <phoneticPr fontId="2"/>
  </si>
  <si>
    <t>エックスバイオ</t>
    <phoneticPr fontId="2"/>
  </si>
  <si>
    <t>測定器</t>
    <rPh sb="0" eb="2">
      <t>ソクテイ</t>
    </rPh>
    <rPh sb="2" eb="3">
      <t>キ</t>
    </rPh>
    <phoneticPr fontId="2"/>
  </si>
  <si>
    <t>ICS-5000</t>
    <phoneticPr fontId="2"/>
  </si>
  <si>
    <t>エーワン酒井さん190329</t>
    <rPh sb="4" eb="6">
      <t>サカイ</t>
    </rPh>
    <phoneticPr fontId="2"/>
  </si>
  <si>
    <t xml:space="preserve">3730XL DNA </t>
  </si>
  <si>
    <t>5月</t>
    <rPh sb="1" eb="2">
      <t>ガツ</t>
    </rPh>
    <phoneticPr fontId="2"/>
  </si>
  <si>
    <t>JULABO　抽出装置</t>
    <rPh sb="7" eb="9">
      <t>チュウシュツ</t>
    </rPh>
    <rPh sb="9" eb="11">
      <t>ソウチ</t>
    </rPh>
    <phoneticPr fontId="2"/>
  </si>
  <si>
    <t>E4</t>
    <phoneticPr fontId="2"/>
  </si>
  <si>
    <t>保険保証料</t>
    <rPh sb="0" eb="2">
      <t>ホケン</t>
    </rPh>
    <rPh sb="2" eb="4">
      <t>ホショウ</t>
    </rPh>
    <rPh sb="4" eb="5">
      <t>リョウ</t>
    </rPh>
    <phoneticPr fontId="2"/>
  </si>
  <si>
    <t>3/13</t>
    <phoneticPr fontId="2"/>
  </si>
  <si>
    <t>水道代</t>
    <rPh sb="0" eb="2">
      <t>スイドウ</t>
    </rPh>
    <rPh sb="2" eb="3">
      <t>ダイ</t>
    </rPh>
    <phoneticPr fontId="2"/>
  </si>
  <si>
    <t>水道局</t>
    <rPh sb="0" eb="3">
      <t>スイドウキョク</t>
    </rPh>
    <phoneticPr fontId="2"/>
  </si>
  <si>
    <t>3/15</t>
    <phoneticPr fontId="2"/>
  </si>
  <si>
    <t>3/19</t>
    <phoneticPr fontId="2"/>
  </si>
  <si>
    <t>3-3</t>
    <phoneticPr fontId="2"/>
  </si>
  <si>
    <t>3-4</t>
  </si>
  <si>
    <t>3-5</t>
  </si>
  <si>
    <t>3-6</t>
  </si>
  <si>
    <t>3-7</t>
  </si>
  <si>
    <t>3-8</t>
  </si>
  <si>
    <t>3-9</t>
  </si>
  <si>
    <t>3/26</t>
    <phoneticPr fontId="2"/>
  </si>
  <si>
    <t>3/28</t>
    <phoneticPr fontId="2"/>
  </si>
  <si>
    <t>商品発送</t>
    <rPh sb="0" eb="2">
      <t>ショウヒン</t>
    </rPh>
    <rPh sb="2" eb="4">
      <t>ハッソウ</t>
    </rPh>
    <phoneticPr fontId="2"/>
  </si>
  <si>
    <t>ゆうパック</t>
    <phoneticPr fontId="2"/>
  </si>
  <si>
    <t>現金出費</t>
    <rPh sb="0" eb="2">
      <t>ゲンキン</t>
    </rPh>
    <rPh sb="2" eb="4">
      <t>シュッピ</t>
    </rPh>
    <phoneticPr fontId="2"/>
  </si>
  <si>
    <t>振込</t>
    <rPh sb="0" eb="2">
      <t>フリコミ</t>
    </rPh>
    <phoneticPr fontId="2"/>
  </si>
  <si>
    <t>公庫引落</t>
    <rPh sb="0" eb="2">
      <t>コウコ</t>
    </rPh>
    <rPh sb="2" eb="4">
      <t>ヒキオトシ</t>
    </rPh>
    <phoneticPr fontId="2"/>
  </si>
  <si>
    <t>洋服購入＋国内運賃</t>
    <rPh sb="0" eb="2">
      <t>ヨウフク</t>
    </rPh>
    <rPh sb="2" eb="4">
      <t>コウニュウ</t>
    </rPh>
    <rPh sb="5" eb="7">
      <t>コクナイ</t>
    </rPh>
    <rPh sb="7" eb="9">
      <t>ウンチン</t>
    </rPh>
    <phoneticPr fontId="2"/>
  </si>
  <si>
    <t>松浦薬業</t>
    <rPh sb="0" eb="2">
      <t>マツウラ</t>
    </rPh>
    <rPh sb="2" eb="4">
      <t>ヤクギョウ</t>
    </rPh>
    <phoneticPr fontId="2"/>
  </si>
  <si>
    <t>SGH</t>
    <phoneticPr fontId="2"/>
  </si>
  <si>
    <t>ﾏﾙｺｰｴｸｽﾌﾟﾚｽ</t>
    <phoneticPr fontId="2"/>
  </si>
  <si>
    <t>柚木行政書士事務所</t>
    <rPh sb="0" eb="1">
      <t>ユノキ</t>
    </rPh>
    <rPh sb="1" eb="8">
      <t>ギョウセイショシジムショ</t>
    </rPh>
    <phoneticPr fontId="2"/>
  </si>
  <si>
    <t>LC10A</t>
    <phoneticPr fontId="2"/>
  </si>
  <si>
    <t>装置購入（LC-10A)</t>
    <rPh sb="0" eb="2">
      <t>ソウチ</t>
    </rPh>
    <rPh sb="2" eb="4">
      <t>コウニュウ</t>
    </rPh>
    <phoneticPr fontId="2"/>
  </si>
  <si>
    <t>材料費用入金(inv-018)</t>
    <rPh sb="0" eb="2">
      <t>ザイリョウ</t>
    </rPh>
    <rPh sb="2" eb="4">
      <t>ヒヨウ</t>
    </rPh>
    <rPh sb="4" eb="6">
      <t>ニュウキン</t>
    </rPh>
    <phoneticPr fontId="2"/>
  </si>
  <si>
    <t>保険料支払い</t>
    <rPh sb="0" eb="3">
      <t>ホケンリョウ</t>
    </rPh>
    <rPh sb="3" eb="5">
      <t>シハラ</t>
    </rPh>
    <phoneticPr fontId="2"/>
  </si>
  <si>
    <t>利益</t>
    <rPh sb="0" eb="2">
      <t>リエキ</t>
    </rPh>
    <phoneticPr fontId="2"/>
  </si>
  <si>
    <t>合計(1,2月）</t>
    <rPh sb="0" eb="2">
      <t>ゴウケイ</t>
    </rPh>
    <rPh sb="6" eb="7">
      <t>ガツ</t>
    </rPh>
    <phoneticPr fontId="2"/>
  </si>
  <si>
    <t>LC30A</t>
    <phoneticPr fontId="2"/>
  </si>
  <si>
    <t>家賃差額返金</t>
    <rPh sb="0" eb="2">
      <t>ヤチン</t>
    </rPh>
    <rPh sb="2" eb="4">
      <t>サガク</t>
    </rPh>
    <rPh sb="4" eb="6">
      <t>ヘンキン</t>
    </rPh>
    <phoneticPr fontId="2"/>
  </si>
  <si>
    <t>金谷氏</t>
    <rPh sb="0" eb="2">
      <t>カナヤ</t>
    </rPh>
    <rPh sb="2" eb="3">
      <t>シ</t>
    </rPh>
    <phoneticPr fontId="2"/>
  </si>
  <si>
    <t>2/28</t>
    <phoneticPr fontId="2"/>
  </si>
  <si>
    <t>セコム</t>
    <phoneticPr fontId="2"/>
  </si>
  <si>
    <t>Yahooショップ維持費</t>
    <rPh sb="9" eb="12">
      <t>イジヒ</t>
    </rPh>
    <phoneticPr fontId="2"/>
  </si>
  <si>
    <t>セゾンYahoo</t>
    <phoneticPr fontId="2"/>
  </si>
  <si>
    <t>1/4</t>
    <phoneticPr fontId="2"/>
  </si>
  <si>
    <t>M19-1</t>
    <phoneticPr fontId="2"/>
  </si>
  <si>
    <t>M19-2</t>
  </si>
  <si>
    <t>M19-3</t>
  </si>
  <si>
    <t>M19-4</t>
  </si>
  <si>
    <t>M19-5</t>
  </si>
  <si>
    <t>M19-6</t>
  </si>
  <si>
    <t>M19-7</t>
  </si>
  <si>
    <t>M19-8</t>
  </si>
  <si>
    <t>M19-9</t>
  </si>
  <si>
    <t>M19-10</t>
  </si>
  <si>
    <t>M19-11</t>
  </si>
  <si>
    <t>M19-12</t>
  </si>
  <si>
    <t>M19-13</t>
  </si>
  <si>
    <t>M19-14</t>
  </si>
  <si>
    <t>M19-15</t>
  </si>
  <si>
    <t>M19-16</t>
  </si>
  <si>
    <t>M19-17</t>
  </si>
  <si>
    <t>M19-18</t>
  </si>
  <si>
    <t>M19-19</t>
  </si>
  <si>
    <t>M19-20</t>
  </si>
  <si>
    <t>M19-21</t>
  </si>
  <si>
    <t>M19-22</t>
  </si>
  <si>
    <t>M19-23</t>
  </si>
  <si>
    <t>M19-24</t>
  </si>
  <si>
    <t>M19-25</t>
  </si>
  <si>
    <t>M19-26</t>
  </si>
  <si>
    <t>M19-27</t>
  </si>
  <si>
    <t>M19-28</t>
  </si>
  <si>
    <t>M19-29</t>
  </si>
  <si>
    <t>M19-30</t>
  </si>
  <si>
    <t>M19-31</t>
  </si>
  <si>
    <t>M19-32</t>
  </si>
  <si>
    <t>M19-33</t>
  </si>
  <si>
    <t>M19-34</t>
  </si>
  <si>
    <t>M19-35</t>
  </si>
  <si>
    <t>M19-36</t>
  </si>
  <si>
    <t>M19-37</t>
  </si>
  <si>
    <t>M19-38</t>
  </si>
  <si>
    <t>M19-39</t>
  </si>
  <si>
    <t>M19-40</t>
  </si>
  <si>
    <t>M19-41</t>
  </si>
  <si>
    <t>M19-43</t>
  </si>
  <si>
    <t>M19-44</t>
  </si>
  <si>
    <t>M19-45</t>
  </si>
  <si>
    <t>M19-46</t>
  </si>
  <si>
    <t>M19-47</t>
  </si>
  <si>
    <t>該非証明書</t>
    <rPh sb="0" eb="5">
      <t>ガイヒショウメイショ</t>
    </rPh>
    <phoneticPr fontId="2"/>
  </si>
  <si>
    <t>Waters</t>
    <phoneticPr fontId="2"/>
  </si>
  <si>
    <t>給与</t>
    <rPh sb="0" eb="2">
      <t>キュウヨ</t>
    </rPh>
    <phoneticPr fontId="2"/>
  </si>
  <si>
    <t>税理士報酬</t>
    <rPh sb="0" eb="3">
      <t>ゼイリシ</t>
    </rPh>
    <rPh sb="3" eb="5">
      <t>ホウシュウ</t>
    </rPh>
    <phoneticPr fontId="2"/>
  </si>
  <si>
    <t>片岡税理士事務所</t>
    <rPh sb="0" eb="2">
      <t>カタオカ</t>
    </rPh>
    <rPh sb="2" eb="5">
      <t>ゼイリシ</t>
    </rPh>
    <rPh sb="5" eb="7">
      <t>ジム</t>
    </rPh>
    <rPh sb="7" eb="8">
      <t>ショ</t>
    </rPh>
    <phoneticPr fontId="2"/>
  </si>
  <si>
    <t>1/22</t>
    <phoneticPr fontId="2"/>
  </si>
  <si>
    <t>1/7</t>
    <phoneticPr fontId="2"/>
  </si>
  <si>
    <t>Yahooショップ発送費</t>
    <rPh sb="9" eb="11">
      <t>ハッソウ</t>
    </rPh>
    <rPh sb="11" eb="12">
      <t>ヒ</t>
    </rPh>
    <phoneticPr fontId="2"/>
  </si>
  <si>
    <t>MHF)ヤマト運輸</t>
    <rPh sb="7" eb="9">
      <t>ウンユ</t>
    </rPh>
    <phoneticPr fontId="2"/>
  </si>
  <si>
    <t>長岡京商工会議所会費</t>
    <rPh sb="0" eb="3">
      <t>ナガオカキョウ</t>
    </rPh>
    <rPh sb="3" eb="5">
      <t>ショウコウ</t>
    </rPh>
    <rPh sb="5" eb="8">
      <t>カイギショ</t>
    </rPh>
    <rPh sb="8" eb="10">
      <t>カイヒ</t>
    </rPh>
    <phoneticPr fontId="2"/>
  </si>
  <si>
    <t>長岡京商工会議所</t>
    <rPh sb="0" eb="3">
      <t>ナガオカキョウ</t>
    </rPh>
    <rPh sb="3" eb="8">
      <t>ショウコウカイギショ</t>
    </rPh>
    <phoneticPr fontId="2"/>
  </si>
  <si>
    <t>利益（見込）</t>
    <rPh sb="0" eb="2">
      <t>リエキ</t>
    </rPh>
    <rPh sb="3" eb="5">
      <t>ミコ</t>
    </rPh>
    <phoneticPr fontId="2"/>
  </si>
  <si>
    <t>3/29</t>
  </si>
  <si>
    <t>4/01</t>
    <phoneticPr fontId="2"/>
  </si>
  <si>
    <t>出荷費用</t>
    <rPh sb="0" eb="2">
      <t>シュッカ</t>
    </rPh>
    <rPh sb="2" eb="4">
      <t>ヒヨウ</t>
    </rPh>
    <phoneticPr fontId="2"/>
  </si>
  <si>
    <t>４－1</t>
    <phoneticPr fontId="2"/>
  </si>
  <si>
    <t>４－5</t>
  </si>
  <si>
    <t>４－8</t>
  </si>
  <si>
    <t>４－2</t>
  </si>
  <si>
    <t>４－3</t>
  </si>
  <si>
    <t>４－4</t>
  </si>
  <si>
    <t>４－6</t>
  </si>
  <si>
    <t>４－7</t>
  </si>
  <si>
    <t>４－9</t>
  </si>
  <si>
    <t>４－10</t>
  </si>
  <si>
    <t>４－11</t>
  </si>
  <si>
    <t>4/03</t>
    <phoneticPr fontId="2"/>
  </si>
  <si>
    <t>?</t>
    <phoneticPr fontId="2"/>
  </si>
  <si>
    <t>Inv-018</t>
    <phoneticPr fontId="2"/>
  </si>
  <si>
    <t>給与に使用（4月）</t>
    <rPh sb="0" eb="2">
      <t>キュウヨ</t>
    </rPh>
    <rPh sb="3" eb="5">
      <t>シヨウ</t>
    </rPh>
    <rPh sb="7" eb="8">
      <t>ガツ</t>
    </rPh>
    <phoneticPr fontId="2"/>
  </si>
  <si>
    <t>家賃に使用（4月）</t>
    <rPh sb="0" eb="2">
      <t>ヤチン</t>
    </rPh>
    <rPh sb="3" eb="5">
      <t>シヨウ</t>
    </rPh>
    <phoneticPr fontId="2"/>
  </si>
  <si>
    <t>元のInvoice額は440万で為替差益あり</t>
    <rPh sb="8" eb="9">
      <t>ガク</t>
    </rPh>
    <rPh sb="13" eb="14">
      <t>マン</t>
    </rPh>
    <rPh sb="15" eb="17">
      <t>カワセ</t>
    </rPh>
    <rPh sb="17" eb="19">
      <t>サエキ</t>
    </rPh>
    <phoneticPr fontId="2"/>
  </si>
  <si>
    <t>未出荷</t>
    <rPh sb="0" eb="2">
      <t>ミシュッカ</t>
    </rPh>
    <phoneticPr fontId="2"/>
  </si>
  <si>
    <t>1,2月収入</t>
    <rPh sb="3" eb="4">
      <t>ガツ</t>
    </rPh>
    <rPh sb="4" eb="6">
      <t>シュウニュウ</t>
    </rPh>
    <phoneticPr fontId="2"/>
  </si>
  <si>
    <t>3,4月収入</t>
    <rPh sb="3" eb="4">
      <t>ガツ</t>
    </rPh>
    <rPh sb="4" eb="6">
      <t>シュウニュウ</t>
    </rPh>
    <phoneticPr fontId="2"/>
  </si>
  <si>
    <t>振込</t>
    <rPh sb="0" eb="2">
      <t>フリコミ</t>
    </rPh>
    <phoneticPr fontId="2"/>
  </si>
  <si>
    <t>給与家賃</t>
    <rPh sb="0" eb="2">
      <t>キュウヨ</t>
    </rPh>
    <rPh sb="2" eb="4">
      <t>ヤチン</t>
    </rPh>
    <phoneticPr fontId="2"/>
  </si>
  <si>
    <t>給与家賃</t>
    <rPh sb="0" eb="4">
      <t>キュウヨヤチン</t>
    </rPh>
    <phoneticPr fontId="2"/>
  </si>
  <si>
    <t>カード</t>
    <phoneticPr fontId="2"/>
  </si>
  <si>
    <t>保険料支払い</t>
    <rPh sb="0" eb="5">
      <t>ホケンリョウシハラ</t>
    </rPh>
    <phoneticPr fontId="2"/>
  </si>
  <si>
    <t>M19-42</t>
    <phoneticPr fontId="2"/>
  </si>
  <si>
    <t>カード支払</t>
    <rPh sb="3" eb="5">
      <t>シハラ</t>
    </rPh>
    <phoneticPr fontId="2"/>
  </si>
  <si>
    <t>228-44486-01</t>
  </si>
  <si>
    <t>ﾎﾟﾝﾌﾟのみ</t>
    <phoneticPr fontId="2"/>
  </si>
  <si>
    <t>Alliance 2795</t>
    <phoneticPr fontId="2"/>
  </si>
  <si>
    <t>三洋商事</t>
    <rPh sb="0" eb="2">
      <t>サンヨウ</t>
    </rPh>
    <rPh sb="2" eb="4">
      <t>ショウジ</t>
    </rPh>
    <phoneticPr fontId="2"/>
  </si>
  <si>
    <t>Thermo</t>
    <phoneticPr fontId="2"/>
  </si>
  <si>
    <t>エーワン酒井さん</t>
    <rPh sb="4" eb="6">
      <t>サカイ</t>
    </rPh>
    <phoneticPr fontId="2"/>
  </si>
  <si>
    <t>AA-7000</t>
    <phoneticPr fontId="2"/>
  </si>
  <si>
    <t>X</t>
    <phoneticPr fontId="2"/>
  </si>
  <si>
    <t>?</t>
    <phoneticPr fontId="2"/>
  </si>
  <si>
    <t>TD-30</t>
    <phoneticPr fontId="2"/>
  </si>
  <si>
    <t>電気代</t>
    <rPh sb="0" eb="2">
      <t>デンキ</t>
    </rPh>
    <rPh sb="2" eb="3">
      <t>ダイ</t>
    </rPh>
    <phoneticPr fontId="2"/>
  </si>
  <si>
    <t>関西電力</t>
    <rPh sb="0" eb="2">
      <t>カンサイ</t>
    </rPh>
    <rPh sb="2" eb="4">
      <t>デンリョク</t>
    </rPh>
    <phoneticPr fontId="2"/>
  </si>
  <si>
    <t>4/07</t>
    <phoneticPr fontId="2"/>
  </si>
  <si>
    <t>自転車置場</t>
    <rPh sb="0" eb="3">
      <t>ジテンシャ</t>
    </rPh>
    <rPh sb="3" eb="5">
      <t>オキバ</t>
    </rPh>
    <phoneticPr fontId="2"/>
  </si>
  <si>
    <t>長岡京駅東自転車駐車場</t>
    <rPh sb="0" eb="3">
      <t>ナガオカキョウ</t>
    </rPh>
    <rPh sb="3" eb="4">
      <t>エキ</t>
    </rPh>
    <rPh sb="4" eb="5">
      <t>ヒガシ</t>
    </rPh>
    <rPh sb="5" eb="8">
      <t>ジテンシャ</t>
    </rPh>
    <rPh sb="8" eb="11">
      <t>チュウシャジョウ</t>
    </rPh>
    <phoneticPr fontId="2"/>
  </si>
  <si>
    <t>4/12</t>
    <phoneticPr fontId="2"/>
  </si>
  <si>
    <t>4/13</t>
  </si>
  <si>
    <t>接待交際費</t>
    <rPh sb="0" eb="5">
      <t>セッタイコウサイヒ</t>
    </rPh>
    <phoneticPr fontId="2"/>
  </si>
  <si>
    <t>のんちゃん（高畑、多田、上田、千葉、5名）</t>
    <rPh sb="6" eb="8">
      <t>タカハタ</t>
    </rPh>
    <rPh sb="9" eb="11">
      <t>タダ</t>
    </rPh>
    <rPh sb="12" eb="14">
      <t>ウエダ</t>
    </rPh>
    <rPh sb="15" eb="17">
      <t>チバ</t>
    </rPh>
    <rPh sb="19" eb="20">
      <t>メイ</t>
    </rPh>
    <phoneticPr fontId="2"/>
  </si>
  <si>
    <t>4/14</t>
  </si>
  <si>
    <t>充電ケーブル</t>
    <rPh sb="0" eb="2">
      <t>ジュウデン</t>
    </rPh>
    <phoneticPr fontId="2"/>
  </si>
  <si>
    <t>エディオン</t>
    <phoneticPr fontId="2"/>
  </si>
  <si>
    <t>タクシー</t>
    <phoneticPr fontId="2"/>
  </si>
  <si>
    <t>阪急タクシー</t>
    <rPh sb="0" eb="2">
      <t>ハンキュウ</t>
    </rPh>
    <phoneticPr fontId="2"/>
  </si>
  <si>
    <t>GAP</t>
    <phoneticPr fontId="2"/>
  </si>
  <si>
    <t>撮影道具（洋服）</t>
    <rPh sb="0" eb="2">
      <t>サツエイ</t>
    </rPh>
    <rPh sb="2" eb="4">
      <t>ドウグ</t>
    </rPh>
    <rPh sb="5" eb="7">
      <t>ヨウフク</t>
    </rPh>
    <phoneticPr fontId="2"/>
  </si>
  <si>
    <t>M19-47</t>
    <phoneticPr fontId="2"/>
  </si>
  <si>
    <t>装置購入</t>
    <rPh sb="0" eb="2">
      <t>ソウチ</t>
    </rPh>
    <rPh sb="2" eb="4">
      <t>コウニュウ</t>
    </rPh>
    <phoneticPr fontId="2"/>
  </si>
  <si>
    <t>装置費用入金(inv-019)</t>
    <rPh sb="0" eb="2">
      <t>ソウチ</t>
    </rPh>
    <rPh sb="2" eb="4">
      <t>ヒヨウ</t>
    </rPh>
    <rPh sb="4" eb="6">
      <t>ニュウキン</t>
    </rPh>
    <phoneticPr fontId="2"/>
  </si>
  <si>
    <t>装置搬送費用（国内）</t>
    <rPh sb="0" eb="2">
      <t>ソウチ</t>
    </rPh>
    <rPh sb="2" eb="4">
      <t>ハンソウ</t>
    </rPh>
    <rPh sb="4" eb="6">
      <t>ヒヨウ</t>
    </rPh>
    <rPh sb="7" eb="9">
      <t>コクナイ</t>
    </rPh>
    <phoneticPr fontId="2"/>
  </si>
  <si>
    <t>カード</t>
    <phoneticPr fontId="2"/>
  </si>
  <si>
    <t>未入金</t>
    <rPh sb="0" eb="3">
      <t>ミニュウキン</t>
    </rPh>
    <phoneticPr fontId="2"/>
  </si>
  <si>
    <t>Alliance 2690</t>
    <phoneticPr fontId="2"/>
  </si>
  <si>
    <t>Sky Science</t>
    <phoneticPr fontId="2"/>
  </si>
  <si>
    <t>ヤフオク appc</t>
    <phoneticPr fontId="2"/>
  </si>
  <si>
    <t>GC 7890</t>
    <phoneticPr fontId="2"/>
  </si>
  <si>
    <t>エーワン大阪</t>
    <rPh sb="4" eb="6">
      <t>オオサカ</t>
    </rPh>
    <phoneticPr fontId="2"/>
  </si>
  <si>
    <t>Inv-019</t>
    <phoneticPr fontId="2"/>
  </si>
  <si>
    <t>4/11</t>
    <phoneticPr fontId="2"/>
  </si>
  <si>
    <t>4/19</t>
    <phoneticPr fontId="2"/>
  </si>
  <si>
    <t>棲家（北村、千葉、3名）</t>
    <rPh sb="0" eb="2">
      <t>スミカ</t>
    </rPh>
    <rPh sb="3" eb="5">
      <t>キタムラ</t>
    </rPh>
    <rPh sb="6" eb="8">
      <t>チバ</t>
    </rPh>
    <rPh sb="10" eb="11">
      <t>メイ</t>
    </rPh>
    <phoneticPr fontId="2"/>
  </si>
  <si>
    <t>４－12</t>
  </si>
  <si>
    <t>４－13</t>
  </si>
  <si>
    <t>４－14</t>
  </si>
  <si>
    <t>4/20</t>
  </si>
  <si>
    <t>お花</t>
    <rPh sb="1" eb="2">
      <t>ハナ</t>
    </rPh>
    <phoneticPr fontId="2"/>
  </si>
  <si>
    <t>ロビンガーデン</t>
    <phoneticPr fontId="2"/>
  </si>
  <si>
    <t>（出金）</t>
    <rPh sb="1" eb="3">
      <t>シュッキン</t>
    </rPh>
    <phoneticPr fontId="2"/>
  </si>
  <si>
    <t>4/22</t>
    <phoneticPr fontId="2"/>
  </si>
  <si>
    <t>ICS-1500</t>
    <phoneticPr fontId="2"/>
  </si>
  <si>
    <t>エーワン　澤野</t>
    <rPh sb="5" eb="7">
      <t>サワノ</t>
    </rPh>
    <phoneticPr fontId="2"/>
  </si>
  <si>
    <t>X</t>
    <phoneticPr fontId="2"/>
  </si>
  <si>
    <t>?</t>
    <phoneticPr fontId="2"/>
  </si>
  <si>
    <t>CEM Mars6</t>
    <phoneticPr fontId="2"/>
  </si>
  <si>
    <t>Inv-020</t>
    <phoneticPr fontId="2"/>
  </si>
  <si>
    <t>振込</t>
    <rPh sb="0" eb="2">
      <t>フリコミ</t>
    </rPh>
    <phoneticPr fontId="2"/>
  </si>
  <si>
    <t>給与に使用（5月）</t>
    <rPh sb="0" eb="2">
      <t>キュウヨ</t>
    </rPh>
    <rPh sb="3" eb="5">
      <t>シヨウ</t>
    </rPh>
    <rPh sb="7" eb="8">
      <t>ガツ</t>
    </rPh>
    <phoneticPr fontId="2"/>
  </si>
  <si>
    <t>家賃に使用（5月）</t>
    <rPh sb="0" eb="2">
      <t>ヤチン</t>
    </rPh>
    <rPh sb="3" eb="5">
      <t>シヨウ</t>
    </rPh>
    <phoneticPr fontId="2"/>
  </si>
  <si>
    <t>未払い</t>
    <rPh sb="0" eb="1">
      <t>ミバラ</t>
    </rPh>
    <phoneticPr fontId="2"/>
  </si>
  <si>
    <t>5,6月収入</t>
    <rPh sb="3" eb="4">
      <t>ガツ</t>
    </rPh>
    <rPh sb="4" eb="6">
      <t>シュウニュウ</t>
    </rPh>
    <phoneticPr fontId="2"/>
  </si>
  <si>
    <t>装置費用入金(inv-020)</t>
    <rPh sb="0" eb="2">
      <t>ソウチ</t>
    </rPh>
    <rPh sb="2" eb="4">
      <t>ヒヨウ</t>
    </rPh>
    <rPh sb="4" eb="6">
      <t>ニュウキン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</si>
  <si>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(Alliance)</t>
    </r>
    <rPh sb="0" eb="2">
      <t>ソウチ</t>
    </rPh>
    <rPh sb="2" eb="4">
      <t>コウニュウ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</si>
  <si>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(CEM)</t>
    </r>
    <rPh sb="0" eb="2">
      <t>ソウチ</t>
    </rPh>
    <rPh sb="2" eb="4">
      <t>コウニュウ</t>
    </rPh>
    <phoneticPr fontId="2"/>
  </si>
  <si>
    <t>装置費用入金(inv-021)</t>
    <rPh sb="0" eb="2">
      <t>ソウチ</t>
    </rPh>
    <rPh sb="2" eb="4">
      <t>ヒヨウ</t>
    </rPh>
    <rPh sb="4" eb="6">
      <t>ニュウキン</t>
    </rPh>
    <phoneticPr fontId="2"/>
  </si>
  <si>
    <t>Inv-021</t>
    <phoneticPr fontId="2"/>
  </si>
  <si>
    <t>M19-48</t>
  </si>
  <si>
    <t>M19-49</t>
  </si>
  <si>
    <t>M19-50</t>
  </si>
  <si>
    <t>M19-51</t>
  </si>
  <si>
    <t>M19-52</t>
  </si>
  <si>
    <t>M19-53</t>
  </si>
  <si>
    <t>M19-54</t>
  </si>
  <si>
    <t>M19-55</t>
  </si>
  <si>
    <t>M19-56</t>
  </si>
  <si>
    <t>M19-57</t>
  </si>
  <si>
    <t>M19-58</t>
  </si>
  <si>
    <t>M19-59</t>
  </si>
  <si>
    <t>M19-60</t>
  </si>
  <si>
    <t>M19-61</t>
  </si>
  <si>
    <t>４－15</t>
  </si>
  <si>
    <t>国民健康保険</t>
    <rPh sb="0" eb="6">
      <t>コクミンケンコウホケン</t>
    </rPh>
    <phoneticPr fontId="2"/>
  </si>
  <si>
    <t>長岡京市市役所（ｾﾌﾞﾝﾆﾚﾌﾞﾝ）</t>
    <rPh sb="0" eb="4">
      <t>ナガオカキョウシ</t>
    </rPh>
    <rPh sb="4" eb="7">
      <t>シヤクショ</t>
    </rPh>
    <phoneticPr fontId="2"/>
  </si>
  <si>
    <t>5－1</t>
    <phoneticPr fontId="2"/>
  </si>
  <si>
    <t>4/27</t>
    <phoneticPr fontId="2"/>
  </si>
  <si>
    <t>４－16</t>
  </si>
  <si>
    <t>４－17</t>
  </si>
  <si>
    <t>車メンテ</t>
    <rPh sb="0" eb="1">
      <t>クルマ</t>
    </rPh>
    <phoneticPr fontId="2"/>
  </si>
  <si>
    <t>KYOTO　BMW</t>
    <phoneticPr fontId="2"/>
  </si>
  <si>
    <t>衣服</t>
    <rPh sb="0" eb="2">
      <t>イフク</t>
    </rPh>
    <phoneticPr fontId="2"/>
  </si>
  <si>
    <t>藤井大丸</t>
    <rPh sb="0" eb="2">
      <t>フジイ</t>
    </rPh>
    <rPh sb="2" eb="4">
      <t>ダイマル</t>
    </rPh>
    <phoneticPr fontId="2"/>
  </si>
  <si>
    <t>４－18</t>
  </si>
  <si>
    <t>4/30</t>
    <phoneticPr fontId="2"/>
  </si>
  <si>
    <t>ペトロスター関西</t>
    <rPh sb="6" eb="8">
      <t>カンサイ</t>
    </rPh>
    <phoneticPr fontId="2"/>
  </si>
  <si>
    <t>5/1</t>
    <phoneticPr fontId="2"/>
  </si>
  <si>
    <t>タクシー代</t>
    <rPh sb="4" eb="5">
      <t>ダイ</t>
    </rPh>
    <phoneticPr fontId="2"/>
  </si>
  <si>
    <t>携帯電話修理</t>
    <rPh sb="0" eb="2">
      <t>ケイタイ</t>
    </rPh>
    <rPh sb="2" eb="4">
      <t>デンワ</t>
    </rPh>
    <rPh sb="4" eb="6">
      <t>シュウリ</t>
    </rPh>
    <phoneticPr fontId="2"/>
  </si>
  <si>
    <t>Quick Garage</t>
    <phoneticPr fontId="2"/>
  </si>
  <si>
    <t>5/5</t>
    <phoneticPr fontId="2"/>
  </si>
  <si>
    <t>梱包材料</t>
    <rPh sb="0" eb="2">
      <t>コンポウ</t>
    </rPh>
    <rPh sb="2" eb="4">
      <t>ザイリョウ</t>
    </rPh>
    <phoneticPr fontId="2"/>
  </si>
  <si>
    <t>ロイヤルプロ</t>
    <phoneticPr fontId="2"/>
  </si>
  <si>
    <t>5/6</t>
  </si>
  <si>
    <t>5/7</t>
  </si>
  <si>
    <t>5－2</t>
  </si>
  <si>
    <t>5－3</t>
  </si>
  <si>
    <t>5－4</t>
  </si>
  <si>
    <t>5－5</t>
  </si>
  <si>
    <t>5－6</t>
  </si>
  <si>
    <t>Mumokuteki京都</t>
    <rPh sb="10" eb="12">
      <t>キョウト</t>
    </rPh>
    <phoneticPr fontId="2"/>
  </si>
  <si>
    <t>ネット販売発送費</t>
    <rPh sb="3" eb="5">
      <t>ハンバイ</t>
    </rPh>
    <rPh sb="5" eb="7">
      <t>ハッソウ</t>
    </rPh>
    <rPh sb="7" eb="8">
      <t>ヒ</t>
    </rPh>
    <phoneticPr fontId="2"/>
  </si>
  <si>
    <t>ヤマトホームコンビニエンス</t>
    <phoneticPr fontId="2"/>
  </si>
  <si>
    <t>5/1</t>
    <phoneticPr fontId="2"/>
  </si>
  <si>
    <t>5/8</t>
  </si>
  <si>
    <t>5－7</t>
  </si>
  <si>
    <t>郵便局返送費用</t>
    <rPh sb="0" eb="3">
      <t>ユウビンキョク</t>
    </rPh>
    <rPh sb="3" eb="5">
      <t>ヘンソウ</t>
    </rPh>
    <rPh sb="5" eb="7">
      <t>ヒヨウ</t>
    </rPh>
    <phoneticPr fontId="2"/>
  </si>
  <si>
    <t>日本郵便局</t>
    <rPh sb="0" eb="2">
      <t>ニホン</t>
    </rPh>
    <rPh sb="2" eb="5">
      <t>ユウビンキョク</t>
    </rPh>
    <phoneticPr fontId="2"/>
  </si>
  <si>
    <t>セゾンYahoo!</t>
    <phoneticPr fontId="2"/>
  </si>
  <si>
    <t>ﾔﾌｵｸｼｮｯﾌﾟ維持費</t>
    <rPh sb="9" eb="11">
      <t>イジ</t>
    </rPh>
    <rPh sb="11" eb="12">
      <t>ヒ</t>
    </rPh>
    <phoneticPr fontId="2"/>
  </si>
  <si>
    <t>MHF)ﾔﾏﾄｳﾝﾕ</t>
    <phoneticPr fontId="2"/>
  </si>
  <si>
    <t>ヤフオク運賃</t>
    <rPh sb="4" eb="6">
      <t>ウンチン</t>
    </rPh>
    <phoneticPr fontId="2"/>
  </si>
  <si>
    <t>ｱﾝﾃｨｰｸ売上</t>
    <rPh sb="6" eb="8">
      <t>ウリアゲ</t>
    </rPh>
    <phoneticPr fontId="2"/>
  </si>
  <si>
    <t>DCカード</t>
    <phoneticPr fontId="2"/>
  </si>
  <si>
    <t>ﾕﾉｷｲｻﾑ</t>
    <phoneticPr fontId="2"/>
  </si>
  <si>
    <t>別表参照</t>
    <rPh sb="0" eb="1">
      <t>ベツ</t>
    </rPh>
    <rPh sb="1" eb="2">
      <t>ヒョウ</t>
    </rPh>
    <rPh sb="2" eb="4">
      <t>サンショウ</t>
    </rPh>
    <phoneticPr fontId="2"/>
  </si>
  <si>
    <t>該非判定書</t>
    <rPh sb="0" eb="2">
      <t>ガイヒ</t>
    </rPh>
    <rPh sb="2" eb="4">
      <t>ハンテイ</t>
    </rPh>
    <rPh sb="4" eb="5">
      <t>ショ</t>
    </rPh>
    <phoneticPr fontId="2"/>
  </si>
  <si>
    <t>振込手数料</t>
    <rPh sb="0" eb="5">
      <t>フリコミテスウリョウ</t>
    </rPh>
    <phoneticPr fontId="2"/>
  </si>
  <si>
    <t>SGHグローバル</t>
    <phoneticPr fontId="2"/>
  </si>
  <si>
    <t>装置運送費</t>
    <rPh sb="0" eb="2">
      <t>ソウチ</t>
    </rPh>
    <rPh sb="2" eb="5">
      <t>ウンソウヒ</t>
    </rPh>
    <phoneticPr fontId="2"/>
  </si>
  <si>
    <t>合計(3,4月）</t>
    <rPh sb="0" eb="2">
      <t>ゴウケイ</t>
    </rPh>
    <rPh sb="6" eb="7">
      <t>ガツ</t>
    </rPh>
    <phoneticPr fontId="2"/>
  </si>
  <si>
    <t>4/8</t>
    <phoneticPr fontId="2"/>
  </si>
  <si>
    <t>(以下記帳）</t>
    <rPh sb="0" eb="2">
      <t>イカ</t>
    </rPh>
    <rPh sb="2" eb="4">
      <t>キチョウ</t>
    </rPh>
    <phoneticPr fontId="2"/>
  </si>
  <si>
    <t>13824</t>
    <phoneticPr fontId="2"/>
  </si>
  <si>
    <t>324</t>
    <phoneticPr fontId="2"/>
  </si>
  <si>
    <t>87440</t>
    <phoneticPr fontId="2"/>
  </si>
  <si>
    <t>540</t>
    <phoneticPr fontId="2"/>
  </si>
  <si>
    <t>税理士報酬</t>
    <rPh sb="0" eb="3">
      <t>ゼイリシ</t>
    </rPh>
    <rPh sb="3" eb="5">
      <t>ホウシュウ</t>
    </rPh>
    <phoneticPr fontId="2"/>
  </si>
  <si>
    <t>引落</t>
    <rPh sb="0" eb="2">
      <t>ヒキオトシ</t>
    </rPh>
    <phoneticPr fontId="2"/>
  </si>
  <si>
    <t>32400</t>
    <phoneticPr fontId="2"/>
  </si>
  <si>
    <t>装置振込</t>
    <rPh sb="0" eb="2">
      <t>ソウチ</t>
    </rPh>
    <rPh sb="2" eb="4">
      <t>フリコミ</t>
    </rPh>
    <phoneticPr fontId="2"/>
  </si>
  <si>
    <t>5/10</t>
    <phoneticPr fontId="2"/>
  </si>
  <si>
    <t>9525</t>
    <phoneticPr fontId="2"/>
  </si>
  <si>
    <t>3/15</t>
    <phoneticPr fontId="2"/>
  </si>
  <si>
    <t>3/11</t>
    <phoneticPr fontId="2"/>
  </si>
  <si>
    <t>4/8</t>
    <phoneticPr fontId="2"/>
  </si>
  <si>
    <t>4/18</t>
    <phoneticPr fontId="2"/>
  </si>
  <si>
    <t>－</t>
    <phoneticPr fontId="2"/>
  </si>
  <si>
    <t>3/27</t>
    <phoneticPr fontId="2"/>
  </si>
  <si>
    <t>3/29</t>
    <phoneticPr fontId="2"/>
  </si>
  <si>
    <t>4/</t>
    <phoneticPr fontId="2"/>
  </si>
  <si>
    <t>5/10</t>
    <phoneticPr fontId="2"/>
  </si>
  <si>
    <t>5－8</t>
  </si>
  <si>
    <t>装置名</t>
    <rPh sb="0" eb="2">
      <t>ソウチ</t>
    </rPh>
    <rPh sb="2" eb="3">
      <t>メイ</t>
    </rPh>
    <phoneticPr fontId="2"/>
  </si>
  <si>
    <t>購入額</t>
    <rPh sb="0" eb="2">
      <t>コウニュウ</t>
    </rPh>
    <rPh sb="2" eb="3">
      <t>ガク</t>
    </rPh>
    <phoneticPr fontId="2"/>
  </si>
  <si>
    <t>請求書
Invoice</t>
    <rPh sb="0" eb="3">
      <t>セイキュウショ</t>
    </rPh>
    <phoneticPr fontId="2"/>
  </si>
  <si>
    <t>支払い方法</t>
    <rPh sb="0" eb="2">
      <t>シハラ</t>
    </rPh>
    <rPh sb="3" eb="5">
      <t>ホウホウ</t>
    </rPh>
    <phoneticPr fontId="2"/>
  </si>
  <si>
    <t>売却額</t>
    <rPh sb="0" eb="3">
      <t>バイキャクガク</t>
    </rPh>
    <phoneticPr fontId="2"/>
  </si>
  <si>
    <t>入金日</t>
    <rPh sb="0" eb="2">
      <t>ニュウキン</t>
    </rPh>
    <rPh sb="2" eb="3">
      <t>ビ</t>
    </rPh>
    <phoneticPr fontId="2"/>
  </si>
  <si>
    <t>Invoice-012</t>
    <phoneticPr fontId="2"/>
  </si>
  <si>
    <t>LC-30Aユニット（3セット）</t>
    <phoneticPr fontId="2"/>
  </si>
  <si>
    <t>銀行振込</t>
    <rPh sb="0" eb="2">
      <t>ギンコウ</t>
    </rPh>
    <rPh sb="2" eb="4">
      <t>フリコミ</t>
    </rPh>
    <phoneticPr fontId="2"/>
  </si>
  <si>
    <t>済</t>
    <rPh sb="0" eb="1">
      <t>スミ</t>
    </rPh>
    <phoneticPr fontId="2"/>
  </si>
  <si>
    <t>出荷</t>
    <rPh sb="0" eb="2">
      <t>シュッカ</t>
    </rPh>
    <phoneticPr fontId="2"/>
  </si>
  <si>
    <t>Invoice-013</t>
  </si>
  <si>
    <t>Invoice-014</t>
  </si>
  <si>
    <t>Invoice-015</t>
  </si>
  <si>
    <t>Invoice-016</t>
  </si>
  <si>
    <t>Invoice-017</t>
  </si>
  <si>
    <t>Invoice-018</t>
  </si>
  <si>
    <t>Invoice-019</t>
  </si>
  <si>
    <t>Invoice-020</t>
  </si>
  <si>
    <t>Invoice-021</t>
  </si>
  <si>
    <t>洋服</t>
    <rPh sb="0" eb="2">
      <t>ヨウフク</t>
    </rPh>
    <phoneticPr fontId="2"/>
  </si>
  <si>
    <t>チューブ(テフロンAF)</t>
    <phoneticPr fontId="2"/>
  </si>
  <si>
    <t>UV-2450</t>
    <phoneticPr fontId="2"/>
  </si>
  <si>
    <t>AA-6300</t>
    <phoneticPr fontId="2"/>
  </si>
  <si>
    <t>API-3200 + LC20Aユニット</t>
    <phoneticPr fontId="2"/>
  </si>
  <si>
    <t>5/17</t>
    <phoneticPr fontId="2"/>
  </si>
  <si>
    <t xml:space="preserve">API-3200 </t>
    <phoneticPr fontId="2"/>
  </si>
  <si>
    <t>5/31</t>
    <phoneticPr fontId="2"/>
  </si>
  <si>
    <t>Mars6</t>
    <phoneticPr fontId="2"/>
  </si>
  <si>
    <t>小計</t>
    <rPh sb="0" eb="2">
      <t>ショウケイ</t>
    </rPh>
    <phoneticPr fontId="2"/>
  </si>
  <si>
    <t>購入日</t>
    <rPh sb="0" eb="2">
      <t>コウニュウ</t>
    </rPh>
    <rPh sb="2" eb="3">
      <t>ビ</t>
    </rPh>
    <phoneticPr fontId="2"/>
  </si>
  <si>
    <t>Inv-022</t>
    <phoneticPr fontId="2"/>
  </si>
  <si>
    <t>UV-1800</t>
    <phoneticPr fontId="2"/>
  </si>
  <si>
    <t>?</t>
    <phoneticPr fontId="2"/>
  </si>
  <si>
    <t>ICS-1500</t>
    <phoneticPr fontId="2"/>
  </si>
  <si>
    <t>エーワン酒井さん 190516</t>
    <rPh sb="4" eb="6">
      <t>サカイ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</si>
</sst>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56" fontId="0" fillId="0" borderId="1" xfId="0" quotePrefix="1" applyNumberFormat="1" applyBorder="1">
      <alignment vertical="center"/>
    </xf>
    <xf numFmtId="0" fontId="3" fillId="0" borderId="1" xfId="0" quotePrefix="1" applyFont="1" applyBorder="1">
      <alignment vertical="center"/>
    </xf>
    <xf numFmtId="0" fontId="7" fillId="0" borderId="0" xfId="0" applyFont="1">
      <alignment vertical="center"/>
    </xf>
    <xf numFmtId="38" fontId="0" fillId="2" borderId="1" xfId="1" applyFont="1" applyFill="1" applyBorder="1">
      <alignment vertical="center"/>
    </xf>
    <xf numFmtId="3" fontId="0" fillId="0" borderId="0" xfId="0" applyNumberForma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0" fillId="3" borderId="0" xfId="0" applyFill="1">
      <alignment vertical="center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8" fontId="0" fillId="5" borderId="0" xfId="1" applyFont="1" applyFill="1">
      <alignment vertical="center"/>
    </xf>
    <xf numFmtId="0" fontId="0" fillId="5" borderId="0" xfId="0" applyFill="1">
      <alignment vertical="center"/>
    </xf>
    <xf numFmtId="38" fontId="0" fillId="5" borderId="0" xfId="0" applyNumberFormat="1" applyFill="1">
      <alignment vertical="center"/>
    </xf>
    <xf numFmtId="55" fontId="0" fillId="5" borderId="1" xfId="0" applyNumberFormat="1" applyFill="1" applyBorder="1">
      <alignment vertical="center"/>
    </xf>
    <xf numFmtId="38" fontId="0" fillId="5" borderId="1" xfId="1" applyFont="1" applyFill="1" applyBorder="1">
      <alignment vertical="center"/>
    </xf>
    <xf numFmtId="38" fontId="3" fillId="0" borderId="1" xfId="1" quotePrefix="1" applyFont="1" applyBorder="1">
      <alignment vertical="center"/>
    </xf>
    <xf numFmtId="0" fontId="0" fillId="2" borderId="0" xfId="0" applyFill="1">
      <alignment vertical="center"/>
    </xf>
    <xf numFmtId="38" fontId="0" fillId="2" borderId="0" xfId="1" applyFont="1" applyFill="1">
      <alignment vertical="center"/>
    </xf>
    <xf numFmtId="2" fontId="0" fillId="0" borderId="0" xfId="0" applyNumberFormat="1">
      <alignment vertical="center"/>
    </xf>
    <xf numFmtId="38" fontId="0" fillId="0" borderId="1" xfId="1" applyNumberFormat="1" applyFont="1" applyBorder="1">
      <alignment vertical="center"/>
    </xf>
    <xf numFmtId="38" fontId="0" fillId="0" borderId="0" xfId="1" applyNumberFormat="1" applyFont="1">
      <alignment vertical="center"/>
    </xf>
    <xf numFmtId="38" fontId="0" fillId="0" borderId="1" xfId="1" quotePrefix="1" applyNumberFormat="1" applyFont="1" applyBorder="1">
      <alignment vertical="center"/>
    </xf>
    <xf numFmtId="38" fontId="0" fillId="0" borderId="1" xfId="1" quotePrefix="1" applyFont="1" applyBorder="1">
      <alignment vertical="center"/>
    </xf>
    <xf numFmtId="0" fontId="10" fillId="0" borderId="1" xfId="0" quotePrefix="1" applyFont="1" applyBorder="1">
      <alignment vertical="center"/>
    </xf>
    <xf numFmtId="0" fontId="0" fillId="0" borderId="1" xfId="0" applyBorder="1" applyAlignment="1">
      <alignment vertical="center" wrapText="1"/>
    </xf>
    <xf numFmtId="38" fontId="0" fillId="0" borderId="1" xfId="0" applyNumberForma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Y17"/>
  <sheetViews>
    <sheetView workbookViewId="0">
      <selection activeCell="K16" sqref="K16"/>
    </sheetView>
  </sheetViews>
  <sheetFormatPr defaultRowHeight="18" x14ac:dyDescent="0.55000000000000004"/>
  <cols>
    <col min="1" max="1" width="2.6640625" customWidth="1"/>
    <col min="2" max="2" width="10.6640625" customWidth="1"/>
    <col min="3" max="3" width="10.58203125" customWidth="1"/>
    <col min="9" max="11" width="10.1640625" customWidth="1"/>
    <col min="12" max="12" width="10.1640625" bestFit="1" customWidth="1"/>
    <col min="13" max="13" width="10.1640625" hidden="1" customWidth="1"/>
    <col min="14" max="14" width="10.1640625" customWidth="1"/>
    <col min="15" max="15" width="9.6640625" customWidth="1"/>
    <col min="16" max="16" width="10.1640625" customWidth="1"/>
    <col min="18" max="18" width="9.1640625" style="1" bestFit="1" customWidth="1"/>
    <col min="19" max="20" width="9.25" bestFit="1" customWidth="1"/>
    <col min="21" max="21" width="9.1640625" bestFit="1" customWidth="1"/>
    <col min="23" max="24" width="8.75" bestFit="1" customWidth="1"/>
  </cols>
  <sheetData>
    <row r="2" spans="2:25" ht="39" x14ac:dyDescent="0.55000000000000004">
      <c r="B2" t="s">
        <v>0</v>
      </c>
      <c r="C2" s="25" t="s">
        <v>361</v>
      </c>
      <c r="D2" s="25" t="s">
        <v>1</v>
      </c>
      <c r="E2" s="25" t="s">
        <v>363</v>
      </c>
      <c r="F2" s="25" t="s">
        <v>431</v>
      </c>
      <c r="G2" s="25" t="s">
        <v>2</v>
      </c>
      <c r="H2" s="25" t="s">
        <v>379</v>
      </c>
      <c r="I2" s="25" t="s">
        <v>470</v>
      </c>
      <c r="J2" s="25" t="s">
        <v>606</v>
      </c>
      <c r="K2" s="25" t="s">
        <v>608</v>
      </c>
      <c r="L2" s="26" t="s">
        <v>27</v>
      </c>
      <c r="M2" s="27" t="s">
        <v>28</v>
      </c>
      <c r="N2" s="27" t="s">
        <v>126</v>
      </c>
      <c r="O2" s="27" t="s">
        <v>127</v>
      </c>
      <c r="P2" s="26" t="s">
        <v>29</v>
      </c>
      <c r="R2" s="1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</row>
    <row r="3" spans="2:25" x14ac:dyDescent="0.55000000000000004">
      <c r="B3" s="2" t="s">
        <v>213</v>
      </c>
      <c r="C3" s="3">
        <f>'1月'!F29</f>
        <v>56287</v>
      </c>
      <c r="D3" s="1">
        <v>173124</v>
      </c>
      <c r="E3" s="1">
        <v>117282</v>
      </c>
      <c r="F3" s="1">
        <v>400000</v>
      </c>
      <c r="H3">
        <v>42120</v>
      </c>
      <c r="I3" s="21">
        <v>7365</v>
      </c>
      <c r="J3" s="21">
        <f>'1月'!H27</f>
        <v>13859</v>
      </c>
      <c r="K3" s="21">
        <v>589721</v>
      </c>
      <c r="L3" s="1"/>
      <c r="M3" s="1"/>
      <c r="N3" s="1">
        <v>245531</v>
      </c>
      <c r="O3" s="1"/>
      <c r="P3" s="1"/>
    </row>
    <row r="4" spans="2:25" x14ac:dyDescent="0.55000000000000004">
      <c r="B4" s="2" t="s">
        <v>214</v>
      </c>
      <c r="C4" s="3">
        <f>'2月'!F26</f>
        <v>36950</v>
      </c>
      <c r="D4" s="1">
        <v>173124</v>
      </c>
      <c r="E4" s="1">
        <v>115832</v>
      </c>
      <c r="F4" s="1">
        <v>400000</v>
      </c>
      <c r="G4" s="1"/>
      <c r="H4" s="1"/>
      <c r="I4" s="21">
        <v>13436</v>
      </c>
      <c r="J4" s="21">
        <f>'2月'!H24</f>
        <v>21859</v>
      </c>
      <c r="K4" s="21">
        <v>8093520</v>
      </c>
      <c r="L4" s="1">
        <v>48000</v>
      </c>
      <c r="M4" s="1"/>
      <c r="N4" s="1">
        <v>143444</v>
      </c>
      <c r="O4" s="1"/>
      <c r="P4" s="1">
        <v>10541900</v>
      </c>
      <c r="T4" s="3"/>
      <c r="U4" s="3"/>
      <c r="W4" s="3"/>
    </row>
    <row r="5" spans="2:25" x14ac:dyDescent="0.55000000000000004">
      <c r="B5" s="2" t="s">
        <v>215</v>
      </c>
      <c r="C5" s="3">
        <f>'3月 '!F31</f>
        <v>33527</v>
      </c>
      <c r="D5" s="1">
        <v>163124</v>
      </c>
      <c r="E5" s="1">
        <v>120000</v>
      </c>
      <c r="F5" s="1">
        <v>400000</v>
      </c>
      <c r="G5" s="1"/>
      <c r="H5" s="1"/>
      <c r="I5" s="1">
        <v>657884</v>
      </c>
      <c r="J5" s="1">
        <f>'3月 '!H31</f>
        <v>10860</v>
      </c>
      <c r="K5" s="1">
        <v>533264</v>
      </c>
      <c r="L5" s="1">
        <v>31000</v>
      </c>
      <c r="M5" s="5"/>
      <c r="N5" s="1">
        <v>14118</v>
      </c>
      <c r="O5" s="1">
        <v>104000</v>
      </c>
      <c r="P5" s="1"/>
    </row>
    <row r="6" spans="2:25" x14ac:dyDescent="0.55000000000000004">
      <c r="B6" s="2" t="s">
        <v>216</v>
      </c>
      <c r="C6" s="3">
        <f>'4月 '!F38</f>
        <v>195295</v>
      </c>
      <c r="D6" s="1">
        <v>163124</v>
      </c>
      <c r="E6" s="1">
        <v>120000</v>
      </c>
      <c r="F6" s="1">
        <v>400000</v>
      </c>
      <c r="G6" s="1"/>
      <c r="H6">
        <v>42120</v>
      </c>
      <c r="I6" s="1">
        <v>55480</v>
      </c>
      <c r="J6" s="1">
        <f>'4月 '!H38</f>
        <v>132017</v>
      </c>
      <c r="K6" s="1">
        <v>2296272</v>
      </c>
      <c r="L6" s="1"/>
      <c r="M6" s="1"/>
      <c r="N6" s="1">
        <v>125313</v>
      </c>
      <c r="O6" s="1"/>
      <c r="P6" s="1">
        <v>5428600</v>
      </c>
      <c r="S6" s="3"/>
      <c r="T6" s="3"/>
      <c r="U6" s="3"/>
      <c r="W6" s="3"/>
    </row>
    <row r="7" spans="2:25" x14ac:dyDescent="0.55000000000000004">
      <c r="B7" s="2" t="s">
        <v>217</v>
      </c>
      <c r="C7" s="3">
        <f>'5月'!F24</f>
        <v>45280</v>
      </c>
      <c r="D7" s="1">
        <v>163124</v>
      </c>
      <c r="E7" s="1">
        <v>120000</v>
      </c>
      <c r="F7" s="1">
        <v>400000</v>
      </c>
      <c r="G7" s="1"/>
      <c r="H7" s="1">
        <v>42120</v>
      </c>
      <c r="I7" s="1">
        <v>2007340</v>
      </c>
      <c r="J7" s="1"/>
      <c r="K7" s="1">
        <v>1270000</v>
      </c>
      <c r="L7" s="1"/>
      <c r="M7" s="1"/>
      <c r="N7" s="1"/>
      <c r="O7" s="1">
        <v>27200</v>
      </c>
      <c r="P7" s="1">
        <v>5960000</v>
      </c>
    </row>
    <row r="8" spans="2:25" x14ac:dyDescent="0.55000000000000004">
      <c r="B8" s="2" t="s">
        <v>218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25" x14ac:dyDescent="0.55000000000000004">
      <c r="B9" s="31" t="s">
        <v>374</v>
      </c>
      <c r="C9" s="32">
        <f>SUM(C3:C4)</f>
        <v>93237</v>
      </c>
      <c r="D9" s="32">
        <f>SUM(D3:D4)</f>
        <v>346248</v>
      </c>
      <c r="E9" s="32">
        <f>SUM(E3:E4)</f>
        <v>233114</v>
      </c>
      <c r="F9" s="32">
        <f>SUM(F3:F4)</f>
        <v>800000</v>
      </c>
      <c r="G9" s="32"/>
      <c r="H9" s="32">
        <f>SUM(H3:H4)</f>
        <v>42120</v>
      </c>
      <c r="I9" s="32">
        <f>SUM(I3:I4)</f>
        <v>20801</v>
      </c>
      <c r="J9" s="32">
        <f>SUM(J3:J4)</f>
        <v>35718</v>
      </c>
      <c r="K9" s="32">
        <f>SUM(K3:K4)</f>
        <v>8683241</v>
      </c>
      <c r="L9" s="32">
        <f>SUM(L3:L4)</f>
        <v>48000</v>
      </c>
      <c r="M9" s="32">
        <f t="shared" ref="M9:O9" si="0">SUM(M3:M8)</f>
        <v>0</v>
      </c>
      <c r="N9" s="32">
        <f>SUM(N3:N4)</f>
        <v>388975</v>
      </c>
      <c r="O9" s="32">
        <f t="shared" si="0"/>
        <v>131200</v>
      </c>
      <c r="P9" s="32">
        <f>SUM(P3:P4)</f>
        <v>10541900</v>
      </c>
      <c r="S9" s="3"/>
    </row>
    <row r="10" spans="2:25" x14ac:dyDescent="0.55000000000000004">
      <c r="B10" s="29"/>
      <c r="C10" s="30"/>
      <c r="D10" s="28"/>
      <c r="E10" s="28"/>
      <c r="F10" s="28"/>
      <c r="G10" s="28"/>
      <c r="H10" s="28"/>
      <c r="I10" s="28"/>
      <c r="J10" s="28"/>
      <c r="K10" s="28"/>
      <c r="L10" s="29"/>
      <c r="M10" s="29"/>
      <c r="N10" s="29"/>
      <c r="O10" s="29" t="s">
        <v>373</v>
      </c>
      <c r="P10" s="30">
        <f>SUM(L9:P9)-SUM(C9:K9)</f>
        <v>855596</v>
      </c>
    </row>
    <row r="11" spans="2:25" x14ac:dyDescent="0.55000000000000004">
      <c r="D11" s="1"/>
      <c r="E11" s="1"/>
      <c r="F11" s="1"/>
      <c r="G11" s="1"/>
      <c r="H11" s="1"/>
      <c r="I11" s="1"/>
      <c r="J11" s="1"/>
      <c r="K11" s="1"/>
    </row>
    <row r="12" spans="2:25" x14ac:dyDescent="0.55000000000000004">
      <c r="B12" s="31" t="s">
        <v>598</v>
      </c>
      <c r="C12" s="32">
        <f>SUM(C5:C6)</f>
        <v>228822</v>
      </c>
      <c r="D12" s="32">
        <f t="shared" ref="D12:P12" si="1">SUM(D5:D6)</f>
        <v>326248</v>
      </c>
      <c r="E12" s="32">
        <f t="shared" si="1"/>
        <v>240000</v>
      </c>
      <c r="F12" s="32">
        <f t="shared" si="1"/>
        <v>800000</v>
      </c>
      <c r="G12" s="32">
        <f t="shared" si="1"/>
        <v>0</v>
      </c>
      <c r="H12" s="32">
        <f t="shared" si="1"/>
        <v>42120</v>
      </c>
      <c r="I12" s="32">
        <f t="shared" si="1"/>
        <v>713364</v>
      </c>
      <c r="J12" s="32">
        <f t="shared" si="1"/>
        <v>142877</v>
      </c>
      <c r="K12" s="32">
        <f t="shared" si="1"/>
        <v>2829536</v>
      </c>
      <c r="L12" s="32">
        <f t="shared" si="1"/>
        <v>31000</v>
      </c>
      <c r="M12" s="32">
        <f t="shared" si="1"/>
        <v>0</v>
      </c>
      <c r="N12" s="32">
        <f t="shared" si="1"/>
        <v>139431</v>
      </c>
      <c r="O12" s="32">
        <f t="shared" si="1"/>
        <v>104000</v>
      </c>
      <c r="P12" s="32">
        <f t="shared" si="1"/>
        <v>5428600</v>
      </c>
      <c r="S12" s="3"/>
    </row>
    <row r="13" spans="2:25" x14ac:dyDescent="0.55000000000000004">
      <c r="B13" s="29"/>
      <c r="C13" s="30"/>
      <c r="D13" s="28"/>
      <c r="E13" s="28"/>
      <c r="F13" s="28"/>
      <c r="G13" s="28"/>
      <c r="H13" s="28"/>
      <c r="I13" s="28"/>
      <c r="J13" s="28"/>
      <c r="K13" s="28"/>
      <c r="L13" s="29"/>
      <c r="M13" s="29"/>
      <c r="N13" s="29"/>
      <c r="O13" s="29" t="s">
        <v>93</v>
      </c>
      <c r="P13" s="30">
        <f>SUM(L12:P12)-SUM(C12:K12)</f>
        <v>380064</v>
      </c>
    </row>
    <row r="14" spans="2:25" x14ac:dyDescent="0.55000000000000004">
      <c r="D14" s="1"/>
      <c r="E14" s="1"/>
      <c r="F14" s="1"/>
      <c r="G14" s="1"/>
      <c r="H14" s="1"/>
      <c r="I14" s="1"/>
      <c r="J14" s="1"/>
      <c r="K14" s="1"/>
    </row>
    <row r="15" spans="2:25" ht="18" customHeight="1" x14ac:dyDescent="0.55000000000000004">
      <c r="B15" t="s">
        <v>10</v>
      </c>
      <c r="C15" s="3">
        <f>SUM(C3:C8)</f>
        <v>367339</v>
      </c>
      <c r="D15" s="3">
        <f>SUM(D3:D8)</f>
        <v>835620</v>
      </c>
      <c r="E15" s="3">
        <f t="shared" ref="E15:O15" si="2">SUM(E3:E8)</f>
        <v>593114</v>
      </c>
      <c r="F15" s="3">
        <f t="shared" si="2"/>
        <v>2000000</v>
      </c>
      <c r="G15" s="3"/>
      <c r="H15" s="3">
        <f t="shared" si="2"/>
        <v>126360</v>
      </c>
      <c r="I15" s="3">
        <f>SUM(I3:I8)</f>
        <v>2741505</v>
      </c>
      <c r="J15" s="3">
        <f t="shared" si="2"/>
        <v>178595</v>
      </c>
      <c r="K15" s="3">
        <f t="shared" si="2"/>
        <v>12782777</v>
      </c>
      <c r="L15" s="3">
        <f t="shared" si="2"/>
        <v>79000</v>
      </c>
      <c r="M15" s="3"/>
      <c r="N15" s="3">
        <f t="shared" si="2"/>
        <v>528406</v>
      </c>
      <c r="O15" s="3">
        <f t="shared" si="2"/>
        <v>131200</v>
      </c>
      <c r="P15" s="3">
        <f>SUM(P3:P8)</f>
        <v>21930500</v>
      </c>
      <c r="Q15" s="3"/>
      <c r="R15" s="1">
        <f>SUM(R3:R11)</f>
        <v>0</v>
      </c>
      <c r="S15" s="1">
        <f>SUM(S3:S11)</f>
        <v>0</v>
      </c>
      <c r="T15" s="1">
        <f>SUM(T3:T11)</f>
        <v>0</v>
      </c>
      <c r="U15" s="1">
        <f>SUM(U3:U11)</f>
        <v>0</v>
      </c>
      <c r="V15" s="1"/>
      <c r="W15" s="1">
        <f>SUM(W3:W11)</f>
        <v>0</v>
      </c>
      <c r="X15" s="1"/>
      <c r="Y15">
        <f>SUM(R15:X15)</f>
        <v>0</v>
      </c>
    </row>
    <row r="16" spans="2:25" x14ac:dyDescent="0.55000000000000004">
      <c r="O16" t="s">
        <v>440</v>
      </c>
      <c r="P16" s="3">
        <f>SUM(L15:P15)-SUM(C15:K15)</f>
        <v>3043796</v>
      </c>
    </row>
    <row r="17" spans="2:2" x14ac:dyDescent="0.55000000000000004">
      <c r="B17" t="s">
        <v>125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1"/>
  <sheetViews>
    <sheetView topLeftCell="A4" workbookViewId="0">
      <selection activeCell="H27" sqref="H27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" customWidth="1"/>
    <col min="9" max="9" width="25.4140625" style="14" customWidth="1"/>
    <col min="10" max="10" width="10.1640625" customWidth="1"/>
  </cols>
  <sheetData>
    <row r="2" spans="2:9" x14ac:dyDescent="0.55000000000000004">
      <c r="B2" s="4" t="s">
        <v>11</v>
      </c>
      <c r="C2" s="4" t="s">
        <v>221</v>
      </c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v>35980.539999999979</v>
      </c>
      <c r="F3" s="5"/>
      <c r="G3" s="5"/>
      <c r="H3" s="5"/>
      <c r="I3" s="7"/>
    </row>
    <row r="4" spans="2:9" x14ac:dyDescent="0.55000000000000004">
      <c r="B4" s="8" t="s">
        <v>219</v>
      </c>
      <c r="C4" s="8" t="s">
        <v>222</v>
      </c>
      <c r="D4" s="4" t="s">
        <v>220</v>
      </c>
      <c r="E4" s="5"/>
      <c r="F4" s="5">
        <v>4420</v>
      </c>
      <c r="G4" s="5"/>
      <c r="H4" s="5"/>
      <c r="I4" s="7" t="s">
        <v>226</v>
      </c>
    </row>
    <row r="5" spans="2:9" x14ac:dyDescent="0.55000000000000004">
      <c r="B5" s="8" t="s">
        <v>223</v>
      </c>
      <c r="C5" s="17" t="s">
        <v>224</v>
      </c>
      <c r="D5" s="4" t="s">
        <v>225</v>
      </c>
      <c r="E5" s="5"/>
      <c r="F5" s="5">
        <v>959</v>
      </c>
      <c r="G5" s="5"/>
      <c r="H5" s="5"/>
      <c r="I5" s="7" t="s">
        <v>227</v>
      </c>
    </row>
    <row r="6" spans="2:9" x14ac:dyDescent="0.55000000000000004">
      <c r="B6" s="8" t="s">
        <v>228</v>
      </c>
      <c r="C6" s="8" t="s">
        <v>234</v>
      </c>
      <c r="D6" s="4" t="s">
        <v>220</v>
      </c>
      <c r="E6" s="5"/>
      <c r="F6" s="5">
        <v>3232</v>
      </c>
      <c r="G6" s="5"/>
      <c r="H6" s="5"/>
      <c r="I6" s="7" t="s">
        <v>226</v>
      </c>
    </row>
    <row r="7" spans="2:9" x14ac:dyDescent="0.55000000000000004">
      <c r="B7" s="8" t="s">
        <v>229</v>
      </c>
      <c r="C7" s="8" t="s">
        <v>235</v>
      </c>
      <c r="D7" s="4" t="s">
        <v>220</v>
      </c>
      <c r="E7" s="5"/>
      <c r="F7" s="5">
        <v>2210</v>
      </c>
      <c r="G7" s="5"/>
      <c r="H7" s="5"/>
      <c r="I7" s="7" t="s">
        <v>226</v>
      </c>
    </row>
    <row r="8" spans="2:9" x14ac:dyDescent="0.55000000000000004">
      <c r="B8" s="8" t="s">
        <v>230</v>
      </c>
      <c r="C8" s="8" t="s">
        <v>236</v>
      </c>
      <c r="D8" s="4" t="s">
        <v>220</v>
      </c>
      <c r="E8" s="5"/>
      <c r="F8" s="5">
        <v>4586</v>
      </c>
      <c r="G8" s="5"/>
      <c r="H8" s="5"/>
      <c r="I8" s="7" t="s">
        <v>226</v>
      </c>
    </row>
    <row r="9" spans="2:9" x14ac:dyDescent="0.55000000000000004">
      <c r="B9" s="8" t="s">
        <v>231</v>
      </c>
      <c r="C9" s="8" t="s">
        <v>237</v>
      </c>
      <c r="D9" s="4" t="s">
        <v>238</v>
      </c>
      <c r="E9" s="5"/>
      <c r="F9" s="5">
        <v>6644</v>
      </c>
      <c r="G9" s="5"/>
      <c r="H9" s="5"/>
      <c r="I9" s="7" t="s">
        <v>239</v>
      </c>
    </row>
    <row r="10" spans="2:9" x14ac:dyDescent="0.55000000000000004">
      <c r="B10" s="8"/>
      <c r="C10" s="8" t="s">
        <v>244</v>
      </c>
      <c r="D10" s="4" t="s">
        <v>23</v>
      </c>
      <c r="E10" s="5">
        <v>20000</v>
      </c>
      <c r="F10" s="5"/>
      <c r="G10" s="5"/>
      <c r="H10" s="5"/>
      <c r="I10" s="7"/>
    </row>
    <row r="11" spans="2:9" x14ac:dyDescent="0.55000000000000004">
      <c r="B11" s="8" t="s">
        <v>232</v>
      </c>
      <c r="C11" s="8" t="s">
        <v>240</v>
      </c>
      <c r="D11" s="4" t="s">
        <v>241</v>
      </c>
      <c r="E11" s="5"/>
      <c r="F11" s="5">
        <v>10377</v>
      </c>
      <c r="G11" s="5"/>
      <c r="H11" s="5"/>
      <c r="I11" s="7" t="s">
        <v>242</v>
      </c>
    </row>
    <row r="12" spans="2:9" x14ac:dyDescent="0.55000000000000004">
      <c r="B12" s="8" t="s">
        <v>233</v>
      </c>
      <c r="C12" s="8" t="s">
        <v>240</v>
      </c>
      <c r="D12" s="4" t="s">
        <v>344</v>
      </c>
      <c r="E12" s="5"/>
      <c r="F12" s="5">
        <v>10000</v>
      </c>
      <c r="G12" s="5"/>
      <c r="H12" s="5"/>
      <c r="I12" s="7" t="s">
        <v>243</v>
      </c>
    </row>
    <row r="13" spans="2:9" x14ac:dyDescent="0.55000000000000004">
      <c r="B13" s="8"/>
      <c r="C13" s="8" t="s">
        <v>240</v>
      </c>
      <c r="D13" s="4" t="s">
        <v>376</v>
      </c>
      <c r="E13" s="5">
        <v>10000</v>
      </c>
      <c r="F13" s="5"/>
      <c r="G13" s="5"/>
      <c r="H13" s="5"/>
      <c r="I13" s="7" t="s">
        <v>377</v>
      </c>
    </row>
    <row r="14" spans="2:9" x14ac:dyDescent="0.55000000000000004">
      <c r="B14" s="8"/>
      <c r="C14" s="8" t="s">
        <v>382</v>
      </c>
      <c r="D14" s="4" t="s">
        <v>380</v>
      </c>
      <c r="E14" s="5"/>
      <c r="F14" s="5"/>
      <c r="G14" s="5"/>
      <c r="H14" s="5">
        <v>2044</v>
      </c>
      <c r="I14" s="4" t="s">
        <v>381</v>
      </c>
    </row>
    <row r="15" spans="2:9" x14ac:dyDescent="0.55000000000000004">
      <c r="B15" s="8"/>
      <c r="C15" s="8" t="s">
        <v>435</v>
      </c>
      <c r="D15" s="4" t="s">
        <v>436</v>
      </c>
      <c r="E15" s="5"/>
      <c r="F15" s="5"/>
      <c r="G15" s="5"/>
      <c r="H15" s="5">
        <v>1015</v>
      </c>
      <c r="I15" s="4" t="s">
        <v>437</v>
      </c>
    </row>
    <row r="16" spans="2:9" x14ac:dyDescent="0.55000000000000004">
      <c r="B16" s="8" t="s">
        <v>383</v>
      </c>
      <c r="C16" s="8" t="s">
        <v>258</v>
      </c>
      <c r="D16" s="4" t="s">
        <v>429</v>
      </c>
      <c r="E16" s="5"/>
      <c r="F16" s="5"/>
      <c r="G16" s="5"/>
      <c r="H16" s="40" t="s">
        <v>607</v>
      </c>
      <c r="I16" s="7" t="s">
        <v>430</v>
      </c>
    </row>
    <row r="17" spans="2:13" x14ac:dyDescent="0.55000000000000004">
      <c r="B17" s="8"/>
      <c r="C17" s="8" t="s">
        <v>434</v>
      </c>
      <c r="D17" s="16" t="s">
        <v>432</v>
      </c>
      <c r="E17" s="4"/>
      <c r="F17" s="5"/>
      <c r="G17" s="5"/>
      <c r="H17" s="5">
        <v>10800</v>
      </c>
      <c r="I17" s="7" t="s">
        <v>433</v>
      </c>
    </row>
    <row r="18" spans="2:13" x14ac:dyDescent="0.55000000000000004">
      <c r="B18" s="8"/>
      <c r="C18" s="8"/>
      <c r="D18" s="4"/>
      <c r="E18" s="5"/>
      <c r="F18" s="5"/>
      <c r="G18" s="5"/>
      <c r="H18" s="5"/>
      <c r="I18" s="7"/>
    </row>
    <row r="19" spans="2:13" x14ac:dyDescent="0.55000000000000004">
      <c r="B19" s="8"/>
      <c r="C19" s="8"/>
      <c r="D19" s="4"/>
      <c r="E19" s="5"/>
      <c r="F19" s="5"/>
      <c r="G19" s="5"/>
      <c r="H19" s="5"/>
      <c r="I19" s="9"/>
    </row>
    <row r="20" spans="2:13" x14ac:dyDescent="0.55000000000000004">
      <c r="B20" s="8"/>
      <c r="C20" s="8"/>
      <c r="D20" s="4"/>
      <c r="E20" s="5"/>
      <c r="F20" s="5"/>
      <c r="G20" s="5"/>
      <c r="H20" s="5"/>
      <c r="I20" s="9"/>
    </row>
    <row r="21" spans="2:13" x14ac:dyDescent="0.55000000000000004">
      <c r="B21" s="8"/>
      <c r="C21" s="8"/>
      <c r="D21" s="4"/>
      <c r="E21" s="5"/>
      <c r="F21" s="5"/>
      <c r="G21" s="5"/>
      <c r="H21" s="5"/>
      <c r="I21" s="9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5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5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5"/>
      <c r="I24" s="7"/>
    </row>
    <row r="25" spans="2:13" x14ac:dyDescent="0.55000000000000004">
      <c r="B25" s="8"/>
      <c r="C25" s="8"/>
      <c r="D25" s="4"/>
      <c r="E25" s="5"/>
      <c r="F25" s="5"/>
      <c r="G25" s="5"/>
      <c r="H25" s="5"/>
      <c r="I25" s="7"/>
    </row>
    <row r="26" spans="2:13" x14ac:dyDescent="0.55000000000000004">
      <c r="B26" s="4"/>
      <c r="C26" s="4"/>
      <c r="D26" s="4" t="s">
        <v>20</v>
      </c>
      <c r="E26" s="5">
        <f>SUM(E3:E25)</f>
        <v>65980.539999999979</v>
      </c>
      <c r="F26" s="5"/>
      <c r="G26" s="5"/>
      <c r="H26" s="5"/>
      <c r="I26" s="7"/>
    </row>
    <row r="27" spans="2:13" x14ac:dyDescent="0.55000000000000004">
      <c r="D27" s="4" t="s">
        <v>21</v>
      </c>
      <c r="F27" s="1">
        <f>SUM(F4:F26)</f>
        <v>42428</v>
      </c>
      <c r="H27" s="1">
        <f>SUM(H4:H26)</f>
        <v>13859</v>
      </c>
    </row>
    <row r="28" spans="2:13" x14ac:dyDescent="0.55000000000000004">
      <c r="D28" s="4" t="s">
        <v>22</v>
      </c>
      <c r="F28" s="1">
        <f>E26-F27</f>
        <v>23552.539999999979</v>
      </c>
    </row>
    <row r="29" spans="2:13" x14ac:dyDescent="0.55000000000000004">
      <c r="D29" s="16" t="s">
        <v>25</v>
      </c>
      <c r="F29" s="1">
        <f>F27+H27</f>
        <v>56287</v>
      </c>
    </row>
    <row r="31" spans="2:13" x14ac:dyDescent="0.55000000000000004">
      <c r="E31" s="13"/>
      <c r="F31" s="13"/>
    </row>
  </sheetData>
  <sortState xmlns:xlrd2="http://schemas.microsoft.com/office/spreadsheetml/2017/richdata2" ref="B4:M18">
    <sortCondition ref="C4:C1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C9" sqref="C9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'1月'!F28</f>
        <v>23552.539999999979</v>
      </c>
      <c r="F3" s="5"/>
      <c r="G3" s="5"/>
      <c r="H3" s="6"/>
      <c r="I3" s="7"/>
    </row>
    <row r="4" spans="2:9" x14ac:dyDescent="0.55000000000000004">
      <c r="B4" s="8" t="s">
        <v>264</v>
      </c>
      <c r="C4" s="8" t="s">
        <v>268</v>
      </c>
      <c r="D4" s="4" t="s">
        <v>269</v>
      </c>
      <c r="E4" s="5"/>
      <c r="F4" s="5">
        <v>481</v>
      </c>
      <c r="G4" s="5"/>
      <c r="H4" s="6"/>
      <c r="I4" s="7" t="s">
        <v>31</v>
      </c>
    </row>
    <row r="5" spans="2:9" x14ac:dyDescent="0.55000000000000004">
      <c r="B5" s="8" t="s">
        <v>265</v>
      </c>
      <c r="C5" s="8" t="s">
        <v>270</v>
      </c>
      <c r="D5" s="4" t="s">
        <v>271</v>
      </c>
      <c r="E5" s="5"/>
      <c r="F5" s="5">
        <v>13500</v>
      </c>
      <c r="G5" s="5"/>
      <c r="H5" s="6"/>
      <c r="I5" s="7" t="s">
        <v>272</v>
      </c>
    </row>
    <row r="6" spans="2:9" x14ac:dyDescent="0.55000000000000004">
      <c r="B6" s="8" t="s">
        <v>266</v>
      </c>
      <c r="C6" s="8" t="s">
        <v>273</v>
      </c>
      <c r="D6" s="4" t="s">
        <v>274</v>
      </c>
      <c r="E6" s="5"/>
      <c r="F6" s="5">
        <v>1110</v>
      </c>
      <c r="G6" s="5"/>
      <c r="H6" s="6"/>
      <c r="I6" s="7" t="s">
        <v>275</v>
      </c>
    </row>
    <row r="7" spans="2:9" x14ac:dyDescent="0.55000000000000004">
      <c r="B7" s="8" t="s">
        <v>267</v>
      </c>
      <c r="C7" s="8" t="s">
        <v>276</v>
      </c>
      <c r="D7" s="4" t="s">
        <v>106</v>
      </c>
      <c r="E7" s="5">
        <v>48000</v>
      </c>
      <c r="F7" s="5"/>
      <c r="G7" s="5"/>
      <c r="H7" s="6"/>
      <c r="I7" s="15"/>
    </row>
    <row r="8" spans="2:9" x14ac:dyDescent="0.55000000000000004">
      <c r="B8" s="8"/>
      <c r="C8" s="8" t="s">
        <v>378</v>
      </c>
      <c r="D8" s="4" t="s">
        <v>376</v>
      </c>
      <c r="E8" s="5">
        <v>10000</v>
      </c>
      <c r="F8" s="5"/>
      <c r="G8" s="5"/>
      <c r="H8" s="5"/>
      <c r="I8" s="7" t="s">
        <v>377</v>
      </c>
    </row>
    <row r="9" spans="2:9" x14ac:dyDescent="0.55000000000000004">
      <c r="B9" s="8"/>
      <c r="C9" s="8" t="s">
        <v>600</v>
      </c>
      <c r="D9" s="4" t="s">
        <v>380</v>
      </c>
      <c r="E9" s="5"/>
      <c r="F9" s="5"/>
      <c r="G9" s="5"/>
      <c r="H9" s="5">
        <v>2044</v>
      </c>
      <c r="I9" s="4" t="s">
        <v>381</v>
      </c>
    </row>
    <row r="10" spans="2:9" x14ac:dyDescent="0.55000000000000004">
      <c r="B10" s="8"/>
      <c r="C10" s="8"/>
      <c r="D10" s="4" t="s">
        <v>436</v>
      </c>
      <c r="E10" s="5"/>
      <c r="F10" s="5"/>
      <c r="G10" s="5"/>
      <c r="H10" s="5">
        <v>1015</v>
      </c>
      <c r="I10" s="4" t="s">
        <v>437</v>
      </c>
    </row>
    <row r="11" spans="2:9" x14ac:dyDescent="0.55000000000000004">
      <c r="B11" s="8"/>
      <c r="C11" s="8"/>
      <c r="D11" s="4" t="s">
        <v>438</v>
      </c>
      <c r="E11" s="5"/>
      <c r="F11" s="5"/>
      <c r="G11" s="5"/>
      <c r="H11" s="5">
        <v>8000</v>
      </c>
      <c r="I11" s="7" t="s">
        <v>439</v>
      </c>
    </row>
    <row r="12" spans="2:9" x14ac:dyDescent="0.55000000000000004">
      <c r="B12" s="8"/>
      <c r="C12" s="8"/>
      <c r="D12" s="16" t="s">
        <v>432</v>
      </c>
      <c r="E12" s="4"/>
      <c r="F12" s="5"/>
      <c r="G12" s="5"/>
      <c r="H12" s="5">
        <v>10800</v>
      </c>
      <c r="I12" s="7" t="s">
        <v>433</v>
      </c>
    </row>
    <row r="13" spans="2:9" x14ac:dyDescent="0.55000000000000004">
      <c r="B13" s="8"/>
      <c r="C13" s="8"/>
      <c r="D13" s="4"/>
      <c r="E13" s="5"/>
      <c r="F13" s="5"/>
      <c r="G13" s="5"/>
      <c r="H13" s="6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9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/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81552.539999999979</v>
      </c>
      <c r="F23" s="5"/>
      <c r="G23" s="5"/>
      <c r="H23" s="6"/>
      <c r="I23" s="7"/>
    </row>
    <row r="24" spans="2:13" x14ac:dyDescent="0.55000000000000004">
      <c r="D24" s="4" t="s">
        <v>21</v>
      </c>
      <c r="F24" s="1">
        <f>SUM(F4:F23)</f>
        <v>15091</v>
      </c>
      <c r="H24" s="1">
        <f>SUM(H4:H23)</f>
        <v>21859</v>
      </c>
    </row>
    <row r="25" spans="2:13" x14ac:dyDescent="0.55000000000000004">
      <c r="D25" s="4" t="s">
        <v>22</v>
      </c>
      <c r="F25" s="1">
        <f>E23-F24</f>
        <v>66461.539999999979</v>
      </c>
    </row>
    <row r="26" spans="2:13" x14ac:dyDescent="0.55000000000000004">
      <c r="D26" s="16" t="s">
        <v>26</v>
      </c>
      <c r="F26" s="1">
        <f>F24+H24</f>
        <v>36950</v>
      </c>
    </row>
    <row r="27" spans="2:13" s="1" customFormat="1" x14ac:dyDescent="0.55000000000000004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34"/>
  <sheetViews>
    <sheetView topLeftCell="A16" workbookViewId="0">
      <selection activeCell="C14" sqref="C14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8" customWidth="1"/>
    <col min="9" max="9" width="25.4140625" style="14" customWidth="1"/>
    <col min="10" max="10" width="14.9140625" customWidth="1"/>
  </cols>
  <sheetData>
    <row r="2" spans="2:10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7" t="s">
        <v>17</v>
      </c>
      <c r="I2" s="7" t="s">
        <v>14</v>
      </c>
    </row>
    <row r="3" spans="2:10" x14ac:dyDescent="0.55000000000000004">
      <c r="B3" s="4"/>
      <c r="C3" s="4"/>
      <c r="D3" s="4" t="s">
        <v>18</v>
      </c>
      <c r="E3" s="1">
        <f>'2月'!F25</f>
        <v>66461.539999999979</v>
      </c>
      <c r="F3" s="5"/>
      <c r="G3" s="5"/>
      <c r="H3" s="37"/>
      <c r="I3" s="7"/>
    </row>
    <row r="4" spans="2:10" x14ac:dyDescent="0.55000000000000004">
      <c r="B4" s="8" t="s">
        <v>300</v>
      </c>
      <c r="C4" s="8" t="s">
        <v>301</v>
      </c>
      <c r="D4" s="4" t="s">
        <v>305</v>
      </c>
      <c r="E4" s="5"/>
      <c r="F4" s="5">
        <v>11551</v>
      </c>
      <c r="G4" s="5"/>
      <c r="H4" s="37"/>
      <c r="I4" s="7" t="s">
        <v>306</v>
      </c>
    </row>
    <row r="5" spans="2:10" x14ac:dyDescent="0.55000000000000004">
      <c r="B5" s="8" t="s">
        <v>302</v>
      </c>
      <c r="C5" s="8" t="s">
        <v>303</v>
      </c>
      <c r="D5" s="4" t="s">
        <v>304</v>
      </c>
      <c r="E5" s="5"/>
      <c r="F5" s="5">
        <v>8744</v>
      </c>
      <c r="G5" s="5"/>
      <c r="H5" s="37"/>
      <c r="I5" s="7" t="s">
        <v>307</v>
      </c>
      <c r="J5" s="14"/>
    </row>
    <row r="6" spans="2:10" x14ac:dyDescent="0.55000000000000004">
      <c r="B6" s="8"/>
      <c r="C6" s="8" t="s">
        <v>303</v>
      </c>
      <c r="D6" s="4" t="s">
        <v>308</v>
      </c>
      <c r="E6" s="5">
        <v>31000</v>
      </c>
      <c r="F6" s="5"/>
      <c r="G6" s="5"/>
      <c r="H6" s="37"/>
      <c r="I6" s="7"/>
    </row>
    <row r="7" spans="2:10" x14ac:dyDescent="0.55000000000000004">
      <c r="B7" s="8" t="s">
        <v>350</v>
      </c>
      <c r="C7" s="8" t="s">
        <v>345</v>
      </c>
      <c r="D7" s="4" t="s">
        <v>346</v>
      </c>
      <c r="E7" s="5"/>
      <c r="F7" s="5">
        <v>3391</v>
      </c>
      <c r="G7" s="5"/>
      <c r="H7" s="37"/>
      <c r="I7" s="7" t="s">
        <v>347</v>
      </c>
    </row>
    <row r="8" spans="2:10" x14ac:dyDescent="0.55000000000000004">
      <c r="B8" s="8" t="s">
        <v>351</v>
      </c>
      <c r="C8" s="8" t="s">
        <v>348</v>
      </c>
      <c r="D8" s="4" t="s">
        <v>304</v>
      </c>
      <c r="E8" s="5"/>
      <c r="F8" s="5">
        <v>3398</v>
      </c>
      <c r="G8" s="5"/>
      <c r="H8" s="37"/>
      <c r="I8" s="7" t="s">
        <v>30</v>
      </c>
    </row>
    <row r="9" spans="2:10" x14ac:dyDescent="0.55000000000000004">
      <c r="B9" s="8" t="s">
        <v>352</v>
      </c>
      <c r="C9" s="8" t="s">
        <v>349</v>
      </c>
      <c r="D9" s="4" t="s">
        <v>304</v>
      </c>
      <c r="E9" s="5"/>
      <c r="F9" s="5">
        <v>3182</v>
      </c>
      <c r="G9" s="5"/>
      <c r="H9" s="37"/>
      <c r="I9" s="7" t="s">
        <v>30</v>
      </c>
      <c r="J9" s="4"/>
    </row>
    <row r="10" spans="2:10" x14ac:dyDescent="0.55000000000000004">
      <c r="B10" s="8" t="s">
        <v>353</v>
      </c>
      <c r="C10" s="8" t="s">
        <v>349</v>
      </c>
      <c r="D10" s="4" t="s">
        <v>304</v>
      </c>
      <c r="E10" s="5"/>
      <c r="F10" s="5">
        <v>5342</v>
      </c>
      <c r="G10" s="5"/>
      <c r="H10" s="37"/>
      <c r="I10" s="7" t="s">
        <v>30</v>
      </c>
      <c r="J10" s="4"/>
    </row>
    <row r="11" spans="2:10" x14ac:dyDescent="0.55000000000000004">
      <c r="B11" s="8" t="s">
        <v>354</v>
      </c>
      <c r="C11" s="8" t="s">
        <v>357</v>
      </c>
      <c r="D11" s="4" t="s">
        <v>304</v>
      </c>
      <c r="E11" s="5"/>
      <c r="F11" s="5">
        <v>5342</v>
      </c>
      <c r="G11" s="5"/>
      <c r="H11" s="37"/>
      <c r="I11" s="7" t="s">
        <v>30</v>
      </c>
    </row>
    <row r="12" spans="2:10" x14ac:dyDescent="0.55000000000000004">
      <c r="B12" s="8" t="s">
        <v>355</v>
      </c>
      <c r="C12" s="8" t="s">
        <v>358</v>
      </c>
      <c r="D12" s="4" t="s">
        <v>359</v>
      </c>
      <c r="E12" s="5"/>
      <c r="F12" s="5">
        <v>730</v>
      </c>
      <c r="G12" s="5"/>
      <c r="H12" s="37"/>
      <c r="I12" s="7" t="s">
        <v>360</v>
      </c>
    </row>
    <row r="13" spans="2:10" x14ac:dyDescent="0.55000000000000004">
      <c r="B13" s="8" t="s">
        <v>356</v>
      </c>
      <c r="C13" s="8" t="s">
        <v>441</v>
      </c>
      <c r="D13" s="4" t="s">
        <v>304</v>
      </c>
      <c r="E13" s="5"/>
      <c r="F13" s="5">
        <v>3398</v>
      </c>
      <c r="G13" s="5"/>
      <c r="H13" s="37"/>
      <c r="I13" s="7" t="s">
        <v>30</v>
      </c>
    </row>
    <row r="14" spans="2:10" x14ac:dyDescent="0.55000000000000004">
      <c r="B14" s="8"/>
      <c r="C14" s="8" t="s">
        <v>600</v>
      </c>
      <c r="D14" t="s">
        <v>587</v>
      </c>
      <c r="E14" s="5"/>
      <c r="F14" s="5"/>
      <c r="G14" s="5"/>
      <c r="H14" s="37">
        <v>6453</v>
      </c>
      <c r="I14" s="7" t="s">
        <v>586</v>
      </c>
    </row>
    <row r="15" spans="2:10" x14ac:dyDescent="0.55000000000000004">
      <c r="B15" s="8"/>
      <c r="C15" s="8"/>
      <c r="D15" s="4" t="s">
        <v>588</v>
      </c>
      <c r="E15" s="5"/>
      <c r="F15" s="5"/>
      <c r="G15" s="5"/>
      <c r="H15" s="37">
        <v>3132</v>
      </c>
      <c r="I15" s="7" t="s">
        <v>589</v>
      </c>
      <c r="J15" s="14"/>
    </row>
    <row r="16" spans="2:10" x14ac:dyDescent="0.55000000000000004">
      <c r="B16" s="8"/>
      <c r="C16" s="8"/>
      <c r="D16" s="4" t="s">
        <v>590</v>
      </c>
      <c r="E16" s="5"/>
      <c r="F16" s="5"/>
      <c r="G16" s="5"/>
      <c r="H16" s="37">
        <v>-59000</v>
      </c>
      <c r="I16" s="7"/>
    </row>
    <row r="17" spans="2:13" x14ac:dyDescent="0.55000000000000004">
      <c r="B17" s="8"/>
      <c r="C17" s="8"/>
      <c r="D17" s="4" t="s">
        <v>591</v>
      </c>
      <c r="E17" s="5"/>
      <c r="F17" s="5"/>
      <c r="G17" s="5"/>
      <c r="H17" s="39" t="s">
        <v>610</v>
      </c>
      <c r="I17" s="7" t="s">
        <v>593</v>
      </c>
    </row>
    <row r="18" spans="2:13" x14ac:dyDescent="0.55000000000000004">
      <c r="B18" s="8"/>
      <c r="C18" s="8"/>
      <c r="D18" s="4" t="s">
        <v>592</v>
      </c>
      <c r="E18" s="5"/>
      <c r="F18" s="5"/>
      <c r="G18" s="5"/>
      <c r="H18" s="39" t="s">
        <v>601</v>
      </c>
      <c r="I18" s="7" t="s">
        <v>594</v>
      </c>
    </row>
    <row r="19" spans="2:13" x14ac:dyDescent="0.55000000000000004">
      <c r="B19" s="8"/>
      <c r="C19" s="8"/>
      <c r="D19" s="4" t="s">
        <v>595</v>
      </c>
      <c r="E19" s="5"/>
      <c r="F19" s="5"/>
      <c r="G19" s="5"/>
      <c r="H19" s="39" t="s">
        <v>602</v>
      </c>
      <c r="I19" s="9"/>
    </row>
    <row r="20" spans="2:13" x14ac:dyDescent="0.55000000000000004">
      <c r="B20" s="8"/>
      <c r="C20" s="8"/>
      <c r="D20" s="4" t="s">
        <v>590</v>
      </c>
      <c r="E20" s="5"/>
      <c r="F20" s="5"/>
      <c r="G20" s="5"/>
      <c r="H20" s="37">
        <v>-45000</v>
      </c>
      <c r="I20" s="7"/>
    </row>
    <row r="21" spans="2:13" x14ac:dyDescent="0.55000000000000004">
      <c r="B21" s="8"/>
      <c r="C21" s="8"/>
      <c r="D21" s="4" t="s">
        <v>596</v>
      </c>
      <c r="E21" s="5"/>
      <c r="F21" s="5"/>
      <c r="G21" s="5"/>
      <c r="H21" s="39" t="s">
        <v>603</v>
      </c>
      <c r="I21" s="7" t="s">
        <v>597</v>
      </c>
      <c r="L21" s="10"/>
      <c r="M21" s="11"/>
    </row>
    <row r="22" spans="2:13" x14ac:dyDescent="0.55000000000000004">
      <c r="B22" s="8"/>
      <c r="C22" s="8"/>
      <c r="D22" s="4" t="s">
        <v>595</v>
      </c>
      <c r="E22" s="5"/>
      <c r="F22" s="5"/>
      <c r="G22" s="5"/>
      <c r="H22" s="39" t="s">
        <v>604</v>
      </c>
      <c r="I22" s="7"/>
      <c r="M22" s="12"/>
    </row>
    <row r="23" spans="2:13" x14ac:dyDescent="0.55000000000000004">
      <c r="B23" s="8"/>
      <c r="C23" s="8"/>
      <c r="D23" s="4" t="s">
        <v>605</v>
      </c>
      <c r="E23" s="5"/>
      <c r="F23" s="5"/>
      <c r="G23" s="5"/>
      <c r="H23" s="37">
        <v>10800</v>
      </c>
      <c r="I23" s="7"/>
      <c r="M23" s="12"/>
    </row>
    <row r="24" spans="2:13" x14ac:dyDescent="0.55000000000000004">
      <c r="B24" s="8"/>
      <c r="C24" s="8"/>
      <c r="D24" s="4" t="s">
        <v>592</v>
      </c>
      <c r="E24" s="5"/>
      <c r="F24" s="5"/>
      <c r="G24" s="5"/>
      <c r="H24" s="39" t="s">
        <v>601</v>
      </c>
      <c r="I24" s="7" t="s">
        <v>594</v>
      </c>
      <c r="M24" s="12"/>
    </row>
    <row r="25" spans="2:13" x14ac:dyDescent="0.55000000000000004">
      <c r="B25" s="8"/>
      <c r="C25" s="8"/>
      <c r="D25" s="4"/>
      <c r="E25" s="5"/>
      <c r="F25" s="5"/>
      <c r="G25" s="5"/>
      <c r="H25" s="37"/>
      <c r="I25" s="7"/>
      <c r="M25" s="12"/>
    </row>
    <row r="26" spans="2:13" x14ac:dyDescent="0.55000000000000004">
      <c r="B26" s="8"/>
      <c r="C26" s="8"/>
      <c r="D26" s="4"/>
      <c r="E26" s="5"/>
      <c r="F26" s="5"/>
      <c r="G26" s="5"/>
      <c r="H26" s="37"/>
      <c r="I26" s="7"/>
      <c r="M26" s="12"/>
    </row>
    <row r="27" spans="2:13" x14ac:dyDescent="0.55000000000000004">
      <c r="B27" s="8"/>
      <c r="C27" s="8"/>
      <c r="D27" s="4"/>
      <c r="E27" s="5"/>
      <c r="F27" s="5"/>
      <c r="G27" s="5"/>
      <c r="H27" s="37"/>
      <c r="I27" s="7"/>
      <c r="M27" s="12"/>
    </row>
    <row r="28" spans="2:13" x14ac:dyDescent="0.55000000000000004">
      <c r="B28" s="8"/>
      <c r="C28" s="8"/>
      <c r="D28" s="4"/>
      <c r="E28" s="5"/>
      <c r="F28" s="5"/>
      <c r="G28" s="5"/>
      <c r="H28" s="37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7"/>
      <c r="I29" s="7"/>
    </row>
    <row r="30" spans="2:13" x14ac:dyDescent="0.55000000000000004">
      <c r="B30" s="4"/>
      <c r="C30" s="4"/>
      <c r="D30" s="4" t="s">
        <v>20</v>
      </c>
      <c r="E30" s="5">
        <f>SUM(E3:E29)</f>
        <v>97461.539999999979</v>
      </c>
      <c r="F30" s="5"/>
      <c r="G30" s="5"/>
      <c r="H30" s="37"/>
      <c r="I30" s="7"/>
    </row>
    <row r="31" spans="2:13" x14ac:dyDescent="0.55000000000000004">
      <c r="D31" s="4" t="s">
        <v>21</v>
      </c>
      <c r="F31" s="1">
        <f>SUM(F5:F30)</f>
        <v>33527</v>
      </c>
      <c r="H31" s="38">
        <f>SUM(H6:H30)-H16-H20-H17</f>
        <v>10860</v>
      </c>
    </row>
    <row r="32" spans="2:13" x14ac:dyDescent="0.55000000000000004">
      <c r="D32" s="4" t="s">
        <v>22</v>
      </c>
      <c r="F32" s="1">
        <f>E30-F31</f>
        <v>63934.539999999979</v>
      </c>
    </row>
    <row r="33" spans="2:13" x14ac:dyDescent="0.55000000000000004">
      <c r="D33" s="16" t="s">
        <v>25</v>
      </c>
      <c r="F33" s="1">
        <f>F31+H31</f>
        <v>44387</v>
      </c>
    </row>
    <row r="34" spans="2:13" s="1" customFormat="1" x14ac:dyDescent="0.55000000000000004">
      <c r="B34"/>
      <c r="C34"/>
      <c r="D34"/>
      <c r="E34" s="13"/>
      <c r="F34" s="13"/>
      <c r="H34" s="38"/>
      <c r="I34" s="14"/>
      <c r="J34"/>
      <c r="K34"/>
      <c r="L34"/>
      <c r="M34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42"/>
  <sheetViews>
    <sheetView topLeftCell="A22" workbookViewId="0">
      <selection activeCell="H27" sqref="H27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8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7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'3月 '!F32</f>
        <v>63934.539999999979</v>
      </c>
      <c r="F3" s="5"/>
      <c r="G3" s="5"/>
      <c r="H3" s="37"/>
      <c r="I3" s="7"/>
    </row>
    <row r="4" spans="2:9" x14ac:dyDescent="0.55000000000000004">
      <c r="B4" s="8" t="s">
        <v>444</v>
      </c>
      <c r="C4" s="8" t="s">
        <v>442</v>
      </c>
      <c r="D4" s="4" t="s">
        <v>443</v>
      </c>
      <c r="E4" s="5"/>
      <c r="F4" s="5">
        <v>2150</v>
      </c>
      <c r="G4" s="5"/>
      <c r="H4" s="37"/>
      <c r="I4" s="7" t="s">
        <v>34</v>
      </c>
    </row>
    <row r="5" spans="2:9" x14ac:dyDescent="0.55000000000000004">
      <c r="B5" s="8" t="s">
        <v>447</v>
      </c>
      <c r="C5" s="8" t="s">
        <v>455</v>
      </c>
      <c r="D5" s="4" t="s">
        <v>304</v>
      </c>
      <c r="E5" s="5"/>
      <c r="F5" s="5">
        <v>7988</v>
      </c>
      <c r="G5" s="5"/>
      <c r="H5" s="37"/>
      <c r="I5" s="7" t="s">
        <v>30</v>
      </c>
    </row>
    <row r="6" spans="2:9" x14ac:dyDescent="0.55000000000000004">
      <c r="B6" s="8" t="s">
        <v>448</v>
      </c>
      <c r="C6" s="8" t="s">
        <v>455</v>
      </c>
      <c r="D6" s="4" t="s">
        <v>481</v>
      </c>
      <c r="E6" s="5"/>
      <c r="F6" s="5">
        <v>10260</v>
      </c>
      <c r="G6" s="5"/>
      <c r="H6" s="37"/>
      <c r="I6" s="7" t="s">
        <v>482</v>
      </c>
    </row>
    <row r="7" spans="2:9" x14ac:dyDescent="0.55000000000000004">
      <c r="B7" s="8" t="s">
        <v>449</v>
      </c>
      <c r="C7" s="8" t="s">
        <v>483</v>
      </c>
      <c r="D7" s="4" t="s">
        <v>484</v>
      </c>
      <c r="E7" s="5"/>
      <c r="F7" s="5">
        <v>2000</v>
      </c>
      <c r="G7" s="5"/>
      <c r="H7" s="37"/>
      <c r="I7" s="7" t="s">
        <v>485</v>
      </c>
    </row>
    <row r="8" spans="2:9" x14ac:dyDescent="0.55000000000000004">
      <c r="B8" s="8" t="s">
        <v>445</v>
      </c>
      <c r="C8" s="8" t="s">
        <v>509</v>
      </c>
      <c r="D8" s="4" t="s">
        <v>19</v>
      </c>
      <c r="E8" s="5"/>
      <c r="F8" s="5">
        <v>1282</v>
      </c>
      <c r="G8" s="5"/>
      <c r="H8" s="37"/>
      <c r="I8" s="7" t="s">
        <v>105</v>
      </c>
    </row>
    <row r="9" spans="2:9" x14ac:dyDescent="0.55000000000000004">
      <c r="B9" s="8" t="s">
        <v>450</v>
      </c>
      <c r="C9" s="8" t="s">
        <v>486</v>
      </c>
      <c r="D9" s="4" t="s">
        <v>304</v>
      </c>
      <c r="E9" s="5"/>
      <c r="F9" s="5">
        <v>2210</v>
      </c>
      <c r="G9" s="5"/>
      <c r="H9" s="37"/>
      <c r="I9" s="7" t="s">
        <v>30</v>
      </c>
    </row>
    <row r="10" spans="2:9" x14ac:dyDescent="0.55000000000000004">
      <c r="B10" s="8" t="s">
        <v>451</v>
      </c>
      <c r="C10" s="8" t="s">
        <v>487</v>
      </c>
      <c r="D10" s="4" t="s">
        <v>488</v>
      </c>
      <c r="E10" s="5"/>
      <c r="F10" s="5">
        <v>15850</v>
      </c>
      <c r="G10" s="5"/>
      <c r="H10" s="37"/>
      <c r="I10" s="7" t="s">
        <v>489</v>
      </c>
    </row>
    <row r="11" spans="2:9" x14ac:dyDescent="0.55000000000000004">
      <c r="B11" s="8" t="s">
        <v>446</v>
      </c>
      <c r="C11" s="8" t="s">
        <v>487</v>
      </c>
      <c r="D11" s="4" t="s">
        <v>493</v>
      </c>
      <c r="E11" s="5"/>
      <c r="F11" s="5">
        <v>770</v>
      </c>
      <c r="G11" s="5"/>
      <c r="H11" s="37"/>
      <c r="I11" s="7" t="s">
        <v>494</v>
      </c>
    </row>
    <row r="12" spans="2:9" x14ac:dyDescent="0.55000000000000004">
      <c r="B12" s="8" t="s">
        <v>452</v>
      </c>
      <c r="C12" s="8" t="s">
        <v>490</v>
      </c>
      <c r="D12" s="4" t="s">
        <v>491</v>
      </c>
      <c r="E12" s="5"/>
      <c r="F12" s="5">
        <v>1706</v>
      </c>
      <c r="G12" s="5"/>
      <c r="H12" s="37"/>
      <c r="I12" s="7" t="s">
        <v>492</v>
      </c>
    </row>
    <row r="13" spans="2:9" x14ac:dyDescent="0.55000000000000004">
      <c r="B13" s="8" t="s">
        <v>453</v>
      </c>
      <c r="C13" s="8" t="s">
        <v>490</v>
      </c>
      <c r="D13" s="4" t="s">
        <v>496</v>
      </c>
      <c r="E13" s="5"/>
      <c r="F13" s="5">
        <v>16302</v>
      </c>
      <c r="G13" s="5"/>
      <c r="H13" s="37"/>
      <c r="I13" s="7" t="s">
        <v>495</v>
      </c>
    </row>
    <row r="14" spans="2:9" x14ac:dyDescent="0.55000000000000004">
      <c r="B14" s="8"/>
      <c r="C14" s="8" t="s">
        <v>510</v>
      </c>
      <c r="D14" s="4" t="s">
        <v>518</v>
      </c>
      <c r="E14" s="5">
        <v>30000</v>
      </c>
      <c r="F14" s="5"/>
      <c r="G14" s="5"/>
      <c r="H14" s="37"/>
      <c r="I14" s="7"/>
    </row>
    <row r="15" spans="2:9" x14ac:dyDescent="0.55000000000000004">
      <c r="B15" s="8" t="s">
        <v>454</v>
      </c>
      <c r="C15" s="8" t="s">
        <v>510</v>
      </c>
      <c r="D15" s="4" t="s">
        <v>488</v>
      </c>
      <c r="E15" s="5"/>
      <c r="F15" s="5">
        <v>12540</v>
      </c>
      <c r="G15" s="5"/>
      <c r="H15" s="37"/>
      <c r="I15" s="7" t="s">
        <v>511</v>
      </c>
    </row>
    <row r="16" spans="2:9" x14ac:dyDescent="0.55000000000000004">
      <c r="B16" s="8" t="s">
        <v>512</v>
      </c>
      <c r="C16" s="8" t="s">
        <v>510</v>
      </c>
      <c r="D16" s="4" t="s">
        <v>493</v>
      </c>
      <c r="E16" s="5"/>
      <c r="F16" s="5">
        <v>930</v>
      </c>
      <c r="G16" s="5"/>
      <c r="H16" s="37"/>
      <c r="I16" s="7" t="s">
        <v>494</v>
      </c>
    </row>
    <row r="17" spans="2:13" x14ac:dyDescent="0.55000000000000004">
      <c r="B17" s="8" t="s">
        <v>513</v>
      </c>
      <c r="C17" s="8" t="s">
        <v>515</v>
      </c>
      <c r="D17" s="4" t="s">
        <v>516</v>
      </c>
      <c r="E17" s="5"/>
      <c r="F17" s="5">
        <v>1826</v>
      </c>
      <c r="G17" s="5"/>
      <c r="H17" s="37"/>
      <c r="I17" s="7" t="s">
        <v>517</v>
      </c>
    </row>
    <row r="18" spans="2:13" x14ac:dyDescent="0.55000000000000004">
      <c r="B18" s="8" t="s">
        <v>514</v>
      </c>
      <c r="C18" s="8" t="s">
        <v>519</v>
      </c>
      <c r="D18" s="4" t="s">
        <v>304</v>
      </c>
      <c r="E18" s="5"/>
      <c r="F18" s="5">
        <v>4586</v>
      </c>
      <c r="G18" s="5"/>
      <c r="H18" s="37"/>
      <c r="I18" s="7" t="s">
        <v>30</v>
      </c>
    </row>
    <row r="19" spans="2:13" x14ac:dyDescent="0.55000000000000004">
      <c r="B19" s="8"/>
      <c r="C19" s="8" t="s">
        <v>519</v>
      </c>
      <c r="D19" s="4" t="s">
        <v>518</v>
      </c>
      <c r="E19" s="5">
        <v>120000</v>
      </c>
      <c r="F19" s="5"/>
      <c r="G19" s="5"/>
      <c r="H19" s="37"/>
      <c r="I19" s="9"/>
    </row>
    <row r="20" spans="2:13" x14ac:dyDescent="0.55000000000000004">
      <c r="B20" s="8" t="s">
        <v>550</v>
      </c>
      <c r="C20" s="8" t="s">
        <v>519</v>
      </c>
      <c r="D20" s="4" t="s">
        <v>551</v>
      </c>
      <c r="E20" s="5"/>
      <c r="F20" s="5">
        <v>72670</v>
      </c>
      <c r="G20" s="5"/>
      <c r="H20" s="37"/>
      <c r="I20" s="7" t="s">
        <v>552</v>
      </c>
    </row>
    <row r="21" spans="2:13" x14ac:dyDescent="0.55000000000000004">
      <c r="B21" s="8" t="s">
        <v>555</v>
      </c>
      <c r="C21" s="17" t="s">
        <v>554</v>
      </c>
      <c r="D21" s="4" t="s">
        <v>557</v>
      </c>
      <c r="E21" s="5"/>
      <c r="F21" s="5">
        <v>39960</v>
      </c>
      <c r="G21" s="5"/>
      <c r="H21" s="37"/>
      <c r="I21" s="7" t="s">
        <v>558</v>
      </c>
      <c r="L21" s="10"/>
      <c r="M21" s="11"/>
    </row>
    <row r="22" spans="2:13" x14ac:dyDescent="0.55000000000000004">
      <c r="B22" s="8" t="s">
        <v>556</v>
      </c>
      <c r="C22" s="17" t="s">
        <v>554</v>
      </c>
      <c r="D22" s="4" t="s">
        <v>559</v>
      </c>
      <c r="E22" s="5"/>
      <c r="F22" s="5">
        <v>7276</v>
      </c>
      <c r="G22" s="5"/>
      <c r="H22" s="37"/>
      <c r="I22" s="7" t="s">
        <v>560</v>
      </c>
      <c r="M22" s="12"/>
    </row>
    <row r="23" spans="2:13" x14ac:dyDescent="0.55000000000000004">
      <c r="B23" s="8" t="s">
        <v>561</v>
      </c>
      <c r="C23" s="8" t="s">
        <v>562</v>
      </c>
      <c r="D23" s="4" t="s">
        <v>19</v>
      </c>
      <c r="E23" s="5"/>
      <c r="F23" s="5">
        <v>5127</v>
      </c>
      <c r="G23" s="5"/>
      <c r="H23" s="37"/>
      <c r="I23" s="7" t="s">
        <v>563</v>
      </c>
      <c r="M23" s="11"/>
    </row>
    <row r="24" spans="2:13" x14ac:dyDescent="0.55000000000000004">
      <c r="B24" s="8"/>
      <c r="C24" s="8" t="s">
        <v>600</v>
      </c>
      <c r="D24" t="s">
        <v>587</v>
      </c>
      <c r="E24" s="5"/>
      <c r="F24" s="5"/>
      <c r="G24" s="5"/>
      <c r="H24" s="37">
        <v>11424</v>
      </c>
      <c r="I24" s="7" t="s">
        <v>586</v>
      </c>
      <c r="M24" s="11"/>
    </row>
    <row r="25" spans="2:13" x14ac:dyDescent="0.55000000000000004">
      <c r="B25" s="8"/>
      <c r="C25" s="8"/>
      <c r="D25" s="4" t="s">
        <v>588</v>
      </c>
      <c r="E25" s="5"/>
      <c r="F25" s="5"/>
      <c r="G25" s="5"/>
      <c r="H25" s="37">
        <v>1793</v>
      </c>
      <c r="I25" s="7" t="s">
        <v>589</v>
      </c>
      <c r="M25" s="11"/>
    </row>
    <row r="26" spans="2:13" x14ac:dyDescent="0.55000000000000004">
      <c r="B26" s="8"/>
      <c r="C26" s="8"/>
      <c r="D26" s="4" t="s">
        <v>605</v>
      </c>
      <c r="E26" s="5"/>
      <c r="F26" s="5"/>
      <c r="G26" s="5"/>
      <c r="H26" s="37">
        <v>118800</v>
      </c>
      <c r="I26" s="7"/>
      <c r="M26" s="11"/>
    </row>
    <row r="27" spans="2:13" x14ac:dyDescent="0.55000000000000004">
      <c r="B27" s="8"/>
      <c r="C27" s="8"/>
      <c r="D27" s="4"/>
      <c r="E27" s="5"/>
      <c r="F27" s="5"/>
      <c r="G27" s="5"/>
      <c r="H27" s="37"/>
      <c r="I27" s="7"/>
      <c r="M27" s="11"/>
    </row>
    <row r="28" spans="2:13" x14ac:dyDescent="0.55000000000000004">
      <c r="B28" s="8"/>
      <c r="C28" s="8"/>
      <c r="D28" s="4"/>
      <c r="E28" s="5"/>
      <c r="F28" s="5"/>
      <c r="G28" s="5"/>
      <c r="H28" s="37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7"/>
      <c r="I29" s="7"/>
      <c r="M29" s="11"/>
    </row>
    <row r="30" spans="2:13" x14ac:dyDescent="0.55000000000000004">
      <c r="B30" s="8"/>
      <c r="C30" s="8"/>
      <c r="D30" s="4"/>
      <c r="E30" s="5"/>
      <c r="F30" s="5"/>
      <c r="G30" s="5"/>
      <c r="H30" s="37"/>
      <c r="I30" s="7"/>
      <c r="M30" s="11"/>
    </row>
    <row r="31" spans="2:13" x14ac:dyDescent="0.55000000000000004">
      <c r="B31" s="8"/>
      <c r="C31" s="8"/>
      <c r="D31" s="4"/>
      <c r="E31" s="5"/>
      <c r="F31" s="5"/>
      <c r="G31" s="5"/>
      <c r="H31" s="37"/>
      <c r="I31" s="7"/>
      <c r="M31" s="11"/>
    </row>
    <row r="32" spans="2:13" x14ac:dyDescent="0.55000000000000004">
      <c r="B32" s="8"/>
      <c r="C32" s="8"/>
      <c r="D32" s="4"/>
      <c r="E32" s="5"/>
      <c r="F32" s="5"/>
      <c r="G32" s="5"/>
      <c r="H32" s="37"/>
      <c r="I32" s="7"/>
      <c r="M32" s="11"/>
    </row>
    <row r="33" spans="2:13" x14ac:dyDescent="0.55000000000000004">
      <c r="B33" s="8"/>
      <c r="C33" s="8"/>
      <c r="D33" s="4"/>
      <c r="E33" s="5"/>
      <c r="F33" s="5"/>
      <c r="G33" s="5"/>
      <c r="H33" s="37"/>
      <c r="I33" s="7"/>
      <c r="M33" s="11"/>
    </row>
    <row r="34" spans="2:13" x14ac:dyDescent="0.55000000000000004">
      <c r="B34" s="8"/>
      <c r="C34" s="8"/>
      <c r="D34" s="4"/>
      <c r="E34" s="5"/>
      <c r="F34" s="5"/>
      <c r="G34" s="5"/>
      <c r="H34" s="37"/>
      <c r="I34" s="7"/>
      <c r="M34" s="11"/>
    </row>
    <row r="35" spans="2:13" x14ac:dyDescent="0.55000000000000004">
      <c r="B35" s="8"/>
      <c r="C35" s="8"/>
      <c r="D35" s="4"/>
      <c r="E35" s="5"/>
      <c r="F35" s="5"/>
      <c r="G35" s="5"/>
      <c r="H35" s="37"/>
      <c r="I35" s="7"/>
    </row>
    <row r="36" spans="2:13" x14ac:dyDescent="0.55000000000000004">
      <c r="B36" s="8"/>
      <c r="C36" s="8"/>
      <c r="D36" s="4"/>
      <c r="E36" s="5"/>
      <c r="F36" s="5"/>
      <c r="G36" s="5"/>
      <c r="H36" s="37"/>
      <c r="I36" s="7"/>
    </row>
    <row r="37" spans="2:13" x14ac:dyDescent="0.55000000000000004">
      <c r="B37" s="4"/>
      <c r="C37" s="4"/>
      <c r="D37" s="4" t="s">
        <v>20</v>
      </c>
      <c r="E37" s="5">
        <f>SUM(E3:E36)</f>
        <v>213934.53999999998</v>
      </c>
      <c r="F37" s="5"/>
      <c r="G37" s="5"/>
      <c r="H37" s="37"/>
      <c r="I37" s="7"/>
    </row>
    <row r="38" spans="2:13" x14ac:dyDescent="0.55000000000000004">
      <c r="D38" s="4" t="s">
        <v>21</v>
      </c>
      <c r="F38" s="1">
        <f>SUM(F6:F37)</f>
        <v>195295</v>
      </c>
      <c r="H38" s="38">
        <f>SUM(H6:H37)</f>
        <v>132017</v>
      </c>
    </row>
    <row r="39" spans="2:13" x14ac:dyDescent="0.55000000000000004">
      <c r="D39" s="4" t="s">
        <v>22</v>
      </c>
      <c r="F39" s="1">
        <f>E37-F38</f>
        <v>18639.539999999979</v>
      </c>
    </row>
    <row r="40" spans="2:13" x14ac:dyDescent="0.55000000000000004">
      <c r="D40" s="16" t="s">
        <v>25</v>
      </c>
      <c r="F40" s="1">
        <f>F38+H38</f>
        <v>327312</v>
      </c>
    </row>
    <row r="42" spans="2:13" s="1" customFormat="1" x14ac:dyDescent="0.55000000000000004">
      <c r="B42"/>
      <c r="C42"/>
      <c r="D42"/>
      <c r="E42" s="13"/>
      <c r="F42" s="13"/>
      <c r="H42" s="38"/>
      <c r="I42" s="14"/>
      <c r="J42"/>
      <c r="K42"/>
      <c r="L42"/>
      <c r="M42"/>
    </row>
  </sheetData>
  <sortState xmlns:xlrd2="http://schemas.microsoft.com/office/spreadsheetml/2017/richdata2" ref="B6:M12">
    <sortCondition ref="C6:C12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28"/>
  <sheetViews>
    <sheetView workbookViewId="0">
      <selection activeCell="B12" sqref="B12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'4月 '!F39</f>
        <v>18639.539999999979</v>
      </c>
      <c r="F3" s="5"/>
      <c r="G3" s="5"/>
      <c r="H3" s="6"/>
      <c r="I3" s="7"/>
    </row>
    <row r="4" spans="2:9" x14ac:dyDescent="0.55000000000000004">
      <c r="B4" s="4"/>
      <c r="C4" s="8" t="s">
        <v>581</v>
      </c>
      <c r="D4" s="4" t="s">
        <v>23</v>
      </c>
      <c r="E4" s="5">
        <v>40000</v>
      </c>
      <c r="F4" s="5"/>
      <c r="G4" s="5"/>
      <c r="H4" s="6"/>
      <c r="I4" s="7"/>
    </row>
    <row r="5" spans="2:9" x14ac:dyDescent="0.55000000000000004">
      <c r="B5" s="8" t="s">
        <v>553</v>
      </c>
      <c r="C5" s="8" t="s">
        <v>564</v>
      </c>
      <c r="D5" s="4" t="s">
        <v>565</v>
      </c>
      <c r="E5" s="5"/>
      <c r="F5" s="5">
        <v>930</v>
      </c>
      <c r="G5" s="5"/>
      <c r="H5" s="6"/>
      <c r="I5" s="7" t="s">
        <v>494</v>
      </c>
    </row>
    <row r="6" spans="2:9" x14ac:dyDescent="0.55000000000000004">
      <c r="B6" s="8" t="s">
        <v>573</v>
      </c>
      <c r="C6" s="8" t="s">
        <v>564</v>
      </c>
      <c r="D6" s="4" t="s">
        <v>566</v>
      </c>
      <c r="E6" s="5"/>
      <c r="F6" s="5">
        <v>12744</v>
      </c>
      <c r="G6" s="5"/>
      <c r="H6" s="6"/>
      <c r="I6" s="7" t="s">
        <v>567</v>
      </c>
    </row>
    <row r="7" spans="2:9" x14ac:dyDescent="0.55000000000000004">
      <c r="B7" s="8" t="s">
        <v>574</v>
      </c>
      <c r="C7" s="8" t="s">
        <v>568</v>
      </c>
      <c r="D7" s="4" t="s">
        <v>569</v>
      </c>
      <c r="E7" s="5"/>
      <c r="F7" s="5">
        <v>1644</v>
      </c>
      <c r="G7" s="5"/>
      <c r="H7" s="6"/>
      <c r="I7" s="15" t="s">
        <v>570</v>
      </c>
    </row>
    <row r="8" spans="2:9" x14ac:dyDescent="0.55000000000000004">
      <c r="B8" s="8" t="s">
        <v>575</v>
      </c>
      <c r="C8" s="8" t="s">
        <v>568</v>
      </c>
      <c r="D8" s="4" t="s">
        <v>569</v>
      </c>
      <c r="E8" s="5"/>
      <c r="F8" s="5">
        <v>430</v>
      </c>
      <c r="G8" s="5"/>
      <c r="H8" s="6"/>
      <c r="I8" s="15" t="s">
        <v>570</v>
      </c>
    </row>
    <row r="9" spans="2:9" x14ac:dyDescent="0.55000000000000004">
      <c r="B9" s="8" t="s">
        <v>576</v>
      </c>
      <c r="C9" s="8" t="s">
        <v>571</v>
      </c>
      <c r="D9" s="4" t="s">
        <v>559</v>
      </c>
      <c r="E9" s="5"/>
      <c r="F9" s="5">
        <v>9612</v>
      </c>
      <c r="G9" s="5"/>
      <c r="H9" s="6"/>
      <c r="I9" s="7" t="s">
        <v>578</v>
      </c>
    </row>
    <row r="10" spans="2:9" x14ac:dyDescent="0.55000000000000004">
      <c r="B10" s="8" t="s">
        <v>577</v>
      </c>
      <c r="C10" s="8" t="s">
        <v>572</v>
      </c>
      <c r="D10" s="4" t="s">
        <v>579</v>
      </c>
      <c r="E10" s="5"/>
      <c r="F10" s="5">
        <v>8744</v>
      </c>
      <c r="G10" s="5"/>
      <c r="H10" s="6"/>
      <c r="I10" s="7" t="s">
        <v>580</v>
      </c>
    </row>
    <row r="11" spans="2:9" x14ac:dyDescent="0.55000000000000004">
      <c r="B11" s="8" t="s">
        <v>583</v>
      </c>
      <c r="C11" s="8" t="s">
        <v>582</v>
      </c>
      <c r="D11" s="4" t="s">
        <v>584</v>
      </c>
      <c r="E11" s="5"/>
      <c r="F11" s="5">
        <v>2432</v>
      </c>
      <c r="G11" s="5"/>
      <c r="H11" s="6"/>
      <c r="I11" s="7" t="s">
        <v>585</v>
      </c>
    </row>
    <row r="12" spans="2:9" x14ac:dyDescent="0.55000000000000004">
      <c r="B12" s="8" t="s">
        <v>620</v>
      </c>
      <c r="C12" s="8" t="s">
        <v>619</v>
      </c>
      <c r="D12" s="4" t="s">
        <v>579</v>
      </c>
      <c r="E12" s="5"/>
      <c r="F12" s="5">
        <v>8744</v>
      </c>
      <c r="G12" s="5"/>
      <c r="H12" s="6"/>
      <c r="I12" s="7" t="s">
        <v>30</v>
      </c>
    </row>
    <row r="13" spans="2:9" x14ac:dyDescent="0.55000000000000004">
      <c r="B13" s="8"/>
      <c r="C13" s="8"/>
      <c r="D13" s="4"/>
      <c r="E13" s="5"/>
      <c r="F13" s="5"/>
      <c r="G13" s="5"/>
      <c r="H13" s="6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15"/>
    </row>
    <row r="15" spans="2:9" x14ac:dyDescent="0.55000000000000004">
      <c r="B15" s="8"/>
      <c r="C15" s="8"/>
      <c r="D15" s="4"/>
      <c r="E15" s="5"/>
      <c r="F15" s="5"/>
      <c r="G15" s="5"/>
      <c r="H15" s="6"/>
      <c r="I15" s="15"/>
    </row>
    <row r="16" spans="2:9" x14ac:dyDescent="0.55000000000000004">
      <c r="B16" s="8"/>
      <c r="C16" s="8"/>
      <c r="D16" s="4"/>
      <c r="E16" s="5"/>
      <c r="F16" s="5"/>
      <c r="G16" s="5"/>
      <c r="H16" s="6"/>
      <c r="I16" s="15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/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58639.539999999979</v>
      </c>
      <c r="F23" s="5"/>
      <c r="G23" s="5"/>
      <c r="H23" s="5"/>
      <c r="I23" s="7"/>
    </row>
    <row r="24" spans="2:13" x14ac:dyDescent="0.55000000000000004">
      <c r="D24" s="4" t="s">
        <v>21</v>
      </c>
      <c r="F24" s="1">
        <f>SUM(F5:F23)</f>
        <v>45280</v>
      </c>
      <c r="H24" s="1">
        <f>SUM(H5:H23)</f>
        <v>0</v>
      </c>
    </row>
    <row r="25" spans="2:13" x14ac:dyDescent="0.55000000000000004">
      <c r="D25" s="4" t="s">
        <v>22</v>
      </c>
      <c r="F25" s="1">
        <f>E23-F24</f>
        <v>13359.539999999979</v>
      </c>
    </row>
    <row r="26" spans="2:13" x14ac:dyDescent="0.55000000000000004">
      <c r="D26" s="16" t="s">
        <v>25</v>
      </c>
      <c r="F26" s="1">
        <f>F24+H24</f>
        <v>45280</v>
      </c>
    </row>
    <row r="28" spans="2:13" s="1" customFormat="1" x14ac:dyDescent="0.55000000000000004">
      <c r="B28"/>
      <c r="C28"/>
      <c r="D28"/>
      <c r="E28" s="13"/>
      <c r="F28" s="13"/>
      <c r="H28" s="13"/>
      <c r="I28" s="14"/>
      <c r="J28"/>
      <c r="K28"/>
      <c r="L28"/>
      <c r="M28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28"/>
  <sheetViews>
    <sheetView topLeftCell="A11" workbookViewId="0">
      <selection activeCell="F23" sqref="F23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'5月'!F25</f>
        <v>13359.539999999979</v>
      </c>
      <c r="F3" s="5"/>
      <c r="G3" s="5"/>
      <c r="H3" s="6"/>
      <c r="I3" s="7"/>
    </row>
    <row r="4" spans="2:9" x14ac:dyDescent="0.55000000000000004">
      <c r="B4" s="4"/>
      <c r="C4" s="4"/>
      <c r="D4" s="4" t="s">
        <v>23</v>
      </c>
      <c r="E4" s="5"/>
      <c r="F4" s="5"/>
      <c r="G4" s="5"/>
      <c r="H4" s="6"/>
      <c r="I4" s="7"/>
    </row>
    <row r="5" spans="2:9" x14ac:dyDescent="0.55000000000000004">
      <c r="B5" s="8" t="s">
        <v>107</v>
      </c>
      <c r="C5" s="8" t="s">
        <v>144</v>
      </c>
      <c r="D5" s="4" t="s">
        <v>145</v>
      </c>
      <c r="E5" s="5"/>
      <c r="F5" s="5">
        <v>712</v>
      </c>
      <c r="G5" s="5"/>
      <c r="H5" s="6"/>
      <c r="I5" s="7" t="s">
        <v>31</v>
      </c>
    </row>
    <row r="6" spans="2:9" x14ac:dyDescent="0.55000000000000004">
      <c r="B6" s="8" t="s">
        <v>108</v>
      </c>
      <c r="C6" s="8" t="s">
        <v>146</v>
      </c>
      <c r="D6" s="4" t="s">
        <v>24</v>
      </c>
      <c r="E6" s="5"/>
      <c r="F6" s="5">
        <v>7228</v>
      </c>
      <c r="G6" s="5"/>
      <c r="H6" s="6"/>
      <c r="I6" s="7" t="s">
        <v>30</v>
      </c>
    </row>
    <row r="7" spans="2:9" x14ac:dyDescent="0.55000000000000004">
      <c r="B7" s="8" t="s">
        <v>109</v>
      </c>
      <c r="C7" s="8" t="s">
        <v>147</v>
      </c>
      <c r="D7" s="4" t="s">
        <v>145</v>
      </c>
      <c r="E7" s="5"/>
      <c r="F7" s="5">
        <v>247</v>
      </c>
      <c r="G7" s="5"/>
      <c r="H7" s="6"/>
      <c r="I7" s="15" t="s">
        <v>148</v>
      </c>
    </row>
    <row r="8" spans="2:9" x14ac:dyDescent="0.55000000000000004">
      <c r="B8" s="8" t="s">
        <v>110</v>
      </c>
      <c r="C8" s="8" t="s">
        <v>149</v>
      </c>
      <c r="D8" s="4" t="s">
        <v>24</v>
      </c>
      <c r="E8" s="5"/>
      <c r="F8" s="5">
        <v>7988</v>
      </c>
      <c r="G8" s="5"/>
      <c r="H8" s="6"/>
      <c r="I8" s="7" t="s">
        <v>30</v>
      </c>
    </row>
    <row r="9" spans="2:9" x14ac:dyDescent="0.55000000000000004">
      <c r="B9" s="8" t="s">
        <v>111</v>
      </c>
      <c r="C9" s="8" t="s">
        <v>151</v>
      </c>
      <c r="D9" s="4" t="s">
        <v>150</v>
      </c>
      <c r="E9" s="5">
        <v>115000</v>
      </c>
      <c r="F9" s="5"/>
      <c r="G9" s="5"/>
      <c r="H9" s="6"/>
      <c r="I9" s="7"/>
    </row>
    <row r="10" spans="2:9" x14ac:dyDescent="0.55000000000000004">
      <c r="B10" s="8" t="s">
        <v>112</v>
      </c>
      <c r="C10" s="8" t="s">
        <v>151</v>
      </c>
      <c r="D10" s="4" t="s">
        <v>152</v>
      </c>
      <c r="E10" s="5"/>
      <c r="F10" s="5">
        <v>114380</v>
      </c>
      <c r="G10" s="5"/>
      <c r="H10" s="6"/>
      <c r="I10" s="7"/>
    </row>
    <row r="11" spans="2:9" x14ac:dyDescent="0.55000000000000004">
      <c r="B11" s="8" t="s">
        <v>113</v>
      </c>
      <c r="C11" s="8" t="s">
        <v>151</v>
      </c>
      <c r="D11" s="4" t="s">
        <v>178</v>
      </c>
      <c r="E11" s="5"/>
      <c r="F11" s="5">
        <v>3391</v>
      </c>
      <c r="G11" s="5"/>
      <c r="H11" s="6"/>
      <c r="I11" s="7" t="s">
        <v>103</v>
      </c>
    </row>
    <row r="12" spans="2:9" x14ac:dyDescent="0.55000000000000004">
      <c r="B12" s="8" t="s">
        <v>114</v>
      </c>
      <c r="C12" s="8" t="s">
        <v>172</v>
      </c>
      <c r="D12" s="4" t="s">
        <v>24</v>
      </c>
      <c r="E12" s="5"/>
      <c r="F12" s="5">
        <v>3398</v>
      </c>
      <c r="G12" s="5"/>
      <c r="H12" s="6"/>
      <c r="I12" s="7" t="s">
        <v>30</v>
      </c>
    </row>
    <row r="13" spans="2:9" x14ac:dyDescent="0.55000000000000004">
      <c r="B13" s="8" t="s">
        <v>115</v>
      </c>
      <c r="C13" s="8" t="s">
        <v>172</v>
      </c>
      <c r="D13" s="4" t="s">
        <v>24</v>
      </c>
      <c r="E13" s="5"/>
      <c r="F13" s="5">
        <v>6264</v>
      </c>
      <c r="G13" s="5"/>
      <c r="H13" s="6"/>
      <c r="I13" s="7" t="s">
        <v>30</v>
      </c>
    </row>
    <row r="14" spans="2:9" x14ac:dyDescent="0.55000000000000004">
      <c r="B14" s="8" t="s">
        <v>116</v>
      </c>
      <c r="C14" s="8" t="s">
        <v>177</v>
      </c>
      <c r="D14" s="4" t="s">
        <v>24</v>
      </c>
      <c r="E14" s="5"/>
      <c r="F14" s="5">
        <v>5342</v>
      </c>
      <c r="G14" s="5"/>
      <c r="H14" s="6"/>
      <c r="I14" s="7" t="s">
        <v>30</v>
      </c>
    </row>
    <row r="15" spans="2:9" x14ac:dyDescent="0.55000000000000004">
      <c r="B15" s="8" t="s">
        <v>117</v>
      </c>
      <c r="C15" s="8" t="s">
        <v>199</v>
      </c>
      <c r="D15" s="4" t="s">
        <v>24</v>
      </c>
      <c r="E15" s="5"/>
      <c r="F15" s="5">
        <v>9392</v>
      </c>
      <c r="G15" s="5"/>
      <c r="H15" s="6"/>
      <c r="I15" s="7" t="s">
        <v>30</v>
      </c>
    </row>
    <row r="16" spans="2:9" x14ac:dyDescent="0.55000000000000004">
      <c r="B16" s="8" t="s">
        <v>118</v>
      </c>
      <c r="C16" s="8" t="s">
        <v>200</v>
      </c>
      <c r="D16" s="4" t="s">
        <v>24</v>
      </c>
      <c r="E16" s="5"/>
      <c r="F16" s="5">
        <v>8146</v>
      </c>
      <c r="G16" s="5"/>
      <c r="H16" s="6"/>
      <c r="I16" s="7" t="s">
        <v>30</v>
      </c>
    </row>
    <row r="17" spans="2:13" x14ac:dyDescent="0.55000000000000004">
      <c r="B17" s="8" t="s">
        <v>119</v>
      </c>
      <c r="C17" s="8"/>
      <c r="D17" s="4"/>
      <c r="E17" s="5"/>
      <c r="F17" s="5"/>
      <c r="G17" s="5"/>
      <c r="H17" s="6"/>
      <c r="I17" s="7"/>
    </row>
    <row r="18" spans="2:13" x14ac:dyDescent="0.55000000000000004">
      <c r="B18" s="8" t="s">
        <v>120</v>
      </c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 t="s">
        <v>121</v>
      </c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 t="s">
        <v>122</v>
      </c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 t="s">
        <v>123</v>
      </c>
      <c r="C21" s="8"/>
      <c r="D21" s="4"/>
      <c r="E21" s="5"/>
      <c r="F21" s="5"/>
      <c r="G21" s="5"/>
      <c r="H21" s="6"/>
      <c r="I21" s="7"/>
    </row>
    <row r="22" spans="2:13" x14ac:dyDescent="0.55000000000000004">
      <c r="B22" s="8" t="s">
        <v>124</v>
      </c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128359.53999999998</v>
      </c>
      <c r="F23" s="5"/>
      <c r="G23" s="5"/>
      <c r="H23" s="5"/>
      <c r="I23" s="7"/>
    </row>
    <row r="24" spans="2:13" x14ac:dyDescent="0.55000000000000004">
      <c r="D24" s="4" t="s">
        <v>21</v>
      </c>
      <c r="F24" s="1">
        <f>SUM(F5:F23)</f>
        <v>166488</v>
      </c>
      <c r="H24" s="1">
        <f>SUM(H5:H23)</f>
        <v>0</v>
      </c>
    </row>
    <row r="25" spans="2:13" x14ac:dyDescent="0.55000000000000004">
      <c r="D25" s="4" t="s">
        <v>22</v>
      </c>
      <c r="F25" s="1">
        <f>E23-F24</f>
        <v>-38128.460000000021</v>
      </c>
    </row>
    <row r="26" spans="2:13" x14ac:dyDescent="0.55000000000000004">
      <c r="D26" s="16" t="s">
        <v>25</v>
      </c>
      <c r="F26" s="1">
        <f>F24+H24</f>
        <v>166488</v>
      </c>
    </row>
    <row r="28" spans="2:13" s="1" customFormat="1" x14ac:dyDescent="0.55000000000000004">
      <c r="B28"/>
      <c r="C28"/>
      <c r="D28"/>
      <c r="E28" s="13"/>
      <c r="F28" s="13"/>
      <c r="H28" s="13"/>
      <c r="I28" s="14"/>
      <c r="J28"/>
      <c r="K28"/>
      <c r="L28"/>
      <c r="M28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AC157"/>
  <sheetViews>
    <sheetView tabSelected="1" topLeftCell="J117" workbookViewId="0">
      <selection activeCell="O131" sqref="O131"/>
    </sheetView>
  </sheetViews>
  <sheetFormatPr defaultRowHeight="18" x14ac:dyDescent="0.55000000000000004"/>
  <cols>
    <col min="1" max="1" width="2.4140625" customWidth="1"/>
    <col min="2" max="2" width="7.582031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1" customWidth="1"/>
    <col min="9" max="9" width="16.08203125" style="1" hidden="1" customWidth="1"/>
    <col min="10" max="10" width="25.4140625" style="14" customWidth="1"/>
    <col min="11" max="11" width="3.1640625" customWidth="1"/>
    <col min="13" max="13" width="12.83203125" customWidth="1"/>
    <col min="15" max="15" width="9.1640625" bestFit="1" customWidth="1"/>
    <col min="17" max="18" width="6.08203125" customWidth="1"/>
    <col min="27" max="27" width="9.1640625" bestFit="1" customWidth="1"/>
    <col min="28" max="28" width="8.75" bestFit="1" customWidth="1"/>
    <col min="29" max="29" width="10.1640625" bestFit="1" customWidth="1"/>
  </cols>
  <sheetData>
    <row r="2" spans="2:15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5" t="s">
        <v>63</v>
      </c>
      <c r="J2" s="7" t="s">
        <v>14</v>
      </c>
    </row>
    <row r="3" spans="2:15" hidden="1" x14ac:dyDescent="0.55000000000000004">
      <c r="B3" s="4"/>
      <c r="C3" s="4"/>
      <c r="D3" s="4" t="s">
        <v>18</v>
      </c>
      <c r="F3" s="5"/>
      <c r="G3" s="5"/>
      <c r="H3" s="5"/>
      <c r="I3" s="5"/>
      <c r="J3" s="7"/>
    </row>
    <row r="4" spans="2:15" hidden="1" x14ac:dyDescent="0.55000000000000004">
      <c r="B4" s="4"/>
      <c r="C4" s="4"/>
      <c r="D4" s="4" t="s">
        <v>23</v>
      </c>
      <c r="E4" s="5"/>
      <c r="F4" s="5"/>
      <c r="G4" s="5"/>
      <c r="H4" s="5"/>
      <c r="I4" s="5"/>
      <c r="J4" s="7"/>
    </row>
    <row r="5" spans="2:15" hidden="1" x14ac:dyDescent="0.55000000000000004">
      <c r="B5" s="8"/>
      <c r="C5" s="8" t="s">
        <v>35</v>
      </c>
      <c r="D5" s="4" t="s">
        <v>64</v>
      </c>
      <c r="E5" s="5">
        <v>973670</v>
      </c>
      <c r="F5" s="5"/>
      <c r="G5" s="5"/>
      <c r="H5" s="5"/>
      <c r="I5" s="5"/>
      <c r="J5" s="15" t="s">
        <v>55</v>
      </c>
    </row>
    <row r="6" spans="2:15" hidden="1" x14ac:dyDescent="0.55000000000000004">
      <c r="B6" s="8"/>
      <c r="C6" s="8" t="s">
        <v>36</v>
      </c>
      <c r="D6" s="4" t="s">
        <v>38</v>
      </c>
      <c r="E6" s="5"/>
      <c r="F6" s="5"/>
      <c r="G6" s="5"/>
      <c r="H6" s="5">
        <v>864000</v>
      </c>
      <c r="I6" s="5">
        <v>864000</v>
      </c>
      <c r="J6" s="7" t="s">
        <v>53</v>
      </c>
      <c r="L6" t="s">
        <v>39</v>
      </c>
      <c r="M6" t="s">
        <v>44</v>
      </c>
    </row>
    <row r="7" spans="2:15" hidden="1" x14ac:dyDescent="0.55000000000000004">
      <c r="B7" s="8"/>
      <c r="C7" s="8"/>
      <c r="D7" s="4"/>
      <c r="E7" s="5"/>
      <c r="F7" s="5"/>
      <c r="G7" s="5"/>
      <c r="H7" s="5"/>
      <c r="I7" s="5">
        <v>66470</v>
      </c>
      <c r="J7" s="7" t="s">
        <v>65</v>
      </c>
      <c r="L7" t="s">
        <v>39</v>
      </c>
    </row>
    <row r="8" spans="2:15" hidden="1" x14ac:dyDescent="0.55000000000000004">
      <c r="B8" s="8"/>
      <c r="C8" s="8" t="s">
        <v>43</v>
      </c>
      <c r="D8" s="4" t="s">
        <v>38</v>
      </c>
      <c r="E8" s="5"/>
      <c r="F8" s="5"/>
      <c r="G8" s="5"/>
      <c r="H8" s="5">
        <v>51840</v>
      </c>
      <c r="I8" s="5">
        <v>51840</v>
      </c>
      <c r="J8" s="7"/>
      <c r="L8" t="s">
        <v>42</v>
      </c>
      <c r="M8" t="s">
        <v>45</v>
      </c>
    </row>
    <row r="9" spans="2:15" hidden="1" x14ac:dyDescent="0.55000000000000004">
      <c r="B9" s="8"/>
      <c r="C9" s="8" t="s">
        <v>43</v>
      </c>
      <c r="D9" s="4" t="s">
        <v>38</v>
      </c>
      <c r="E9" s="5"/>
      <c r="F9" s="5"/>
      <c r="G9" s="5"/>
      <c r="H9" s="5">
        <v>134164</v>
      </c>
      <c r="I9" s="5">
        <v>134164</v>
      </c>
      <c r="J9" s="7"/>
      <c r="L9" t="s">
        <v>42</v>
      </c>
      <c r="M9" t="s">
        <v>46</v>
      </c>
    </row>
    <row r="10" spans="2:15" hidden="1" x14ac:dyDescent="0.55000000000000004">
      <c r="B10" s="8"/>
      <c r="C10" s="8" t="s">
        <v>100</v>
      </c>
      <c r="D10" s="4" t="s">
        <v>87</v>
      </c>
      <c r="E10" s="5"/>
      <c r="F10" s="5"/>
      <c r="G10" s="5"/>
      <c r="H10" s="5">
        <v>8640</v>
      </c>
      <c r="I10" s="5"/>
      <c r="J10" s="7" t="s">
        <v>90</v>
      </c>
    </row>
    <row r="11" spans="2:15" hidden="1" x14ac:dyDescent="0.55000000000000004">
      <c r="B11" s="8"/>
      <c r="C11" s="8" t="s">
        <v>40</v>
      </c>
      <c r="D11" s="4" t="s">
        <v>41</v>
      </c>
      <c r="E11" s="5"/>
      <c r="F11" s="5"/>
      <c r="G11" s="5"/>
      <c r="H11" s="5">
        <v>130070</v>
      </c>
      <c r="I11" s="5">
        <v>130070</v>
      </c>
      <c r="J11" s="7" t="s">
        <v>54</v>
      </c>
      <c r="L11" t="s">
        <v>42</v>
      </c>
    </row>
    <row r="12" spans="2:15" hidden="1" x14ac:dyDescent="0.55000000000000004">
      <c r="B12" s="8"/>
      <c r="C12" s="8" t="s">
        <v>37</v>
      </c>
      <c r="D12" s="4" t="s">
        <v>66</v>
      </c>
      <c r="E12" s="5">
        <v>322911</v>
      </c>
      <c r="F12" s="5"/>
      <c r="G12" s="5"/>
      <c r="H12" s="5"/>
      <c r="I12" s="5"/>
      <c r="J12" s="15" t="s">
        <v>55</v>
      </c>
      <c r="M12" t="s">
        <v>50</v>
      </c>
    </row>
    <row r="13" spans="2:15" hidden="1" x14ac:dyDescent="0.55000000000000004">
      <c r="B13" s="8"/>
      <c r="C13" s="8" t="s">
        <v>47</v>
      </c>
      <c r="D13" s="4" t="s">
        <v>67</v>
      </c>
      <c r="E13" s="5">
        <v>6060000</v>
      </c>
      <c r="F13" s="5"/>
      <c r="G13" s="5"/>
      <c r="H13" s="5"/>
      <c r="I13" s="5"/>
      <c r="J13" s="15" t="s">
        <v>55</v>
      </c>
      <c r="M13" t="s">
        <v>51</v>
      </c>
    </row>
    <row r="14" spans="2:15" hidden="1" x14ac:dyDescent="0.55000000000000004">
      <c r="B14" s="8"/>
      <c r="C14" s="8" t="s">
        <v>32</v>
      </c>
      <c r="D14" s="4" t="s">
        <v>38</v>
      </c>
      <c r="E14" s="5"/>
      <c r="F14" s="5"/>
      <c r="G14" s="5"/>
      <c r="H14" s="5">
        <v>5292000</v>
      </c>
      <c r="I14" s="5"/>
      <c r="J14" s="7" t="s">
        <v>53</v>
      </c>
      <c r="L14" t="s">
        <v>68</v>
      </c>
      <c r="M14" t="s">
        <v>52</v>
      </c>
      <c r="N14" t="s">
        <v>68</v>
      </c>
    </row>
    <row r="15" spans="2:15" hidden="1" x14ac:dyDescent="0.55000000000000004">
      <c r="B15" s="8"/>
      <c r="C15" s="8" t="s">
        <v>100</v>
      </c>
      <c r="D15" s="4" t="s">
        <v>38</v>
      </c>
      <c r="E15" s="5"/>
      <c r="F15" s="5"/>
      <c r="G15" s="5"/>
      <c r="H15" s="5">
        <v>19184</v>
      </c>
      <c r="I15" s="5">
        <v>90000</v>
      </c>
      <c r="J15" s="7" t="s">
        <v>61</v>
      </c>
      <c r="L15" t="s">
        <v>70</v>
      </c>
      <c r="M15" t="s">
        <v>56</v>
      </c>
      <c r="O15" t="s">
        <v>128</v>
      </c>
    </row>
    <row r="16" spans="2:15" hidden="1" x14ac:dyDescent="0.55000000000000004">
      <c r="B16" s="8"/>
      <c r="C16" s="8" t="s">
        <v>97</v>
      </c>
      <c r="D16" s="4" t="s">
        <v>87</v>
      </c>
      <c r="E16" s="5"/>
      <c r="F16" s="5"/>
      <c r="G16" s="5"/>
      <c r="H16" s="5">
        <v>6912</v>
      </c>
      <c r="I16" s="5"/>
      <c r="J16" s="7" t="s">
        <v>90</v>
      </c>
    </row>
    <row r="17" spans="2:15" hidden="1" x14ac:dyDescent="0.55000000000000004">
      <c r="B17" s="8"/>
      <c r="C17" s="8" t="s">
        <v>101</v>
      </c>
      <c r="D17" s="4" t="s">
        <v>38</v>
      </c>
      <c r="E17" s="5"/>
      <c r="F17" s="5"/>
      <c r="G17" s="5"/>
      <c r="H17" s="5">
        <v>153110</v>
      </c>
      <c r="I17" s="5">
        <v>320000</v>
      </c>
      <c r="J17" s="7" t="s">
        <v>61</v>
      </c>
      <c r="L17" t="s">
        <v>70</v>
      </c>
      <c r="M17" t="s">
        <v>57</v>
      </c>
      <c r="O17" t="s">
        <v>128</v>
      </c>
    </row>
    <row r="18" spans="2:15" hidden="1" x14ac:dyDescent="0.55000000000000004">
      <c r="B18" s="8"/>
      <c r="C18" s="8" t="s">
        <v>97</v>
      </c>
      <c r="D18" s="4" t="s">
        <v>87</v>
      </c>
      <c r="E18" s="5"/>
      <c r="F18" s="5"/>
      <c r="G18" s="5"/>
      <c r="H18" s="5">
        <v>6912</v>
      </c>
      <c r="I18" s="5"/>
      <c r="J18" s="7" t="s">
        <v>90</v>
      </c>
    </row>
    <row r="19" spans="2:15" hidden="1" x14ac:dyDescent="0.55000000000000004">
      <c r="B19" s="8"/>
      <c r="C19" s="17" t="s">
        <v>32</v>
      </c>
      <c r="D19" s="4" t="s">
        <v>38</v>
      </c>
      <c r="E19" s="5"/>
      <c r="F19" s="5"/>
      <c r="G19" s="5"/>
      <c r="H19" s="5">
        <v>53680</v>
      </c>
      <c r="I19" s="5">
        <v>150000</v>
      </c>
      <c r="J19" s="7" t="s">
        <v>60</v>
      </c>
      <c r="L19" t="s">
        <v>70</v>
      </c>
      <c r="M19" t="s">
        <v>58</v>
      </c>
    </row>
    <row r="20" spans="2:15" hidden="1" x14ac:dyDescent="0.55000000000000004">
      <c r="B20" s="8"/>
      <c r="C20" s="8" t="s">
        <v>97</v>
      </c>
      <c r="D20" s="4" t="s">
        <v>87</v>
      </c>
      <c r="E20" s="5"/>
      <c r="F20" s="5"/>
      <c r="G20" s="5"/>
      <c r="H20" s="5">
        <v>6912</v>
      </c>
      <c r="I20" s="5"/>
      <c r="J20" s="7" t="s">
        <v>90</v>
      </c>
    </row>
    <row r="21" spans="2:15" hidden="1" x14ac:dyDescent="0.55000000000000004">
      <c r="B21" s="8"/>
      <c r="C21" s="8" t="s">
        <v>62</v>
      </c>
      <c r="D21" s="4" t="s">
        <v>38</v>
      </c>
      <c r="E21" s="5"/>
      <c r="F21" s="5"/>
      <c r="G21" s="5"/>
      <c r="H21" s="5">
        <v>233280</v>
      </c>
      <c r="I21" s="5">
        <v>502000</v>
      </c>
      <c r="J21" s="7" t="s">
        <v>88</v>
      </c>
      <c r="L21" t="s">
        <v>70</v>
      </c>
      <c r="M21" t="s">
        <v>59</v>
      </c>
    </row>
    <row r="22" spans="2:15" hidden="1" x14ac:dyDescent="0.55000000000000004">
      <c r="B22" s="8" t="s">
        <v>153</v>
      </c>
      <c r="C22" s="8" t="s">
        <v>33</v>
      </c>
      <c r="D22" s="4" t="s">
        <v>75</v>
      </c>
      <c r="E22" s="5"/>
      <c r="F22" s="5"/>
      <c r="G22" s="5"/>
      <c r="H22" s="5">
        <v>14260</v>
      </c>
      <c r="I22" s="5" t="s">
        <v>85</v>
      </c>
      <c r="J22" s="7" t="s">
        <v>34</v>
      </c>
      <c r="L22" t="s">
        <v>70</v>
      </c>
    </row>
    <row r="23" spans="2:15" hidden="1" x14ac:dyDescent="0.55000000000000004">
      <c r="B23" s="8"/>
      <c r="C23" s="8" t="s">
        <v>48</v>
      </c>
      <c r="D23" s="4" t="s">
        <v>69</v>
      </c>
      <c r="E23" s="5">
        <v>1058000</v>
      </c>
      <c r="F23" s="5"/>
      <c r="G23" s="5"/>
      <c r="H23" s="5"/>
      <c r="I23" s="5"/>
      <c r="J23" s="15" t="s">
        <v>55</v>
      </c>
      <c r="M23" t="s">
        <v>71</v>
      </c>
    </row>
    <row r="24" spans="2:15" hidden="1" x14ac:dyDescent="0.55000000000000004">
      <c r="B24" s="8"/>
      <c r="C24" s="8"/>
      <c r="D24" s="4" t="s">
        <v>202</v>
      </c>
      <c r="E24" s="5"/>
      <c r="F24" s="5"/>
      <c r="G24" s="5"/>
      <c r="H24" s="5">
        <v>200000</v>
      </c>
      <c r="I24" s="5"/>
      <c r="J24" s="7"/>
      <c r="L24" t="s">
        <v>70</v>
      </c>
    </row>
    <row r="25" spans="2:15" hidden="1" x14ac:dyDescent="0.55000000000000004">
      <c r="B25" s="8"/>
      <c r="C25" s="8"/>
      <c r="D25" s="4" t="s">
        <v>86</v>
      </c>
      <c r="E25" s="5"/>
      <c r="F25" s="5"/>
      <c r="G25" s="5"/>
      <c r="H25" s="5">
        <v>172000</v>
      </c>
      <c r="I25" s="5"/>
      <c r="J25" s="7"/>
      <c r="L25" t="s">
        <v>70</v>
      </c>
    </row>
    <row r="26" spans="2:15" hidden="1" x14ac:dyDescent="0.55000000000000004">
      <c r="B26" s="8"/>
      <c r="C26" s="17" t="s">
        <v>76</v>
      </c>
      <c r="D26" s="4" t="s">
        <v>41</v>
      </c>
      <c r="E26" s="5"/>
      <c r="F26" s="5"/>
      <c r="G26" s="5"/>
      <c r="H26" s="5">
        <v>197550</v>
      </c>
      <c r="I26" s="5"/>
      <c r="J26" s="7" t="s">
        <v>54</v>
      </c>
      <c r="L26" t="s">
        <v>89</v>
      </c>
    </row>
    <row r="27" spans="2:15" hidden="1" x14ac:dyDescent="0.55000000000000004">
      <c r="B27" s="8"/>
      <c r="C27" s="8" t="s">
        <v>98</v>
      </c>
      <c r="D27" s="4" t="s">
        <v>38</v>
      </c>
      <c r="E27" s="5"/>
      <c r="F27" s="5"/>
      <c r="G27" s="5"/>
      <c r="H27" s="5">
        <v>13932</v>
      </c>
      <c r="I27" s="5"/>
      <c r="J27" s="7"/>
      <c r="L27" t="s">
        <v>89</v>
      </c>
      <c r="M27" t="s">
        <v>72</v>
      </c>
    </row>
    <row r="28" spans="2:15" hidden="1" x14ac:dyDescent="0.55000000000000004">
      <c r="B28" s="8"/>
      <c r="C28" s="8" t="s">
        <v>99</v>
      </c>
      <c r="D28" s="4" t="s">
        <v>87</v>
      </c>
      <c r="E28" s="5"/>
      <c r="F28" s="5"/>
      <c r="G28" s="5"/>
      <c r="H28" s="5">
        <v>6912</v>
      </c>
      <c r="I28" s="5"/>
      <c r="J28" s="7" t="s">
        <v>90</v>
      </c>
    </row>
    <row r="29" spans="2:15" hidden="1" x14ac:dyDescent="0.55000000000000004">
      <c r="B29" s="8"/>
      <c r="C29" s="8" t="s">
        <v>102</v>
      </c>
      <c r="D29" s="4" t="s">
        <v>38</v>
      </c>
      <c r="E29" s="5"/>
      <c r="F29" s="5"/>
      <c r="G29" s="5"/>
      <c r="H29" s="5">
        <v>17500</v>
      </c>
      <c r="I29" s="5"/>
      <c r="J29" s="7"/>
      <c r="L29" t="s">
        <v>89</v>
      </c>
      <c r="M29" t="s">
        <v>73</v>
      </c>
      <c r="O29" t="s">
        <v>128</v>
      </c>
    </row>
    <row r="30" spans="2:15" hidden="1" x14ac:dyDescent="0.55000000000000004">
      <c r="B30" s="8"/>
      <c r="C30" s="8" t="s">
        <v>99</v>
      </c>
      <c r="D30" s="4" t="s">
        <v>87</v>
      </c>
      <c r="E30" s="5"/>
      <c r="F30" s="5"/>
      <c r="G30" s="5"/>
      <c r="H30" s="5">
        <v>6912</v>
      </c>
      <c r="I30" s="5"/>
      <c r="J30" s="7" t="s">
        <v>90</v>
      </c>
    </row>
    <row r="31" spans="2:15" hidden="1" x14ac:dyDescent="0.55000000000000004">
      <c r="B31" s="8"/>
      <c r="C31" s="8" t="s">
        <v>104</v>
      </c>
      <c r="D31" s="4" t="s">
        <v>74</v>
      </c>
      <c r="E31" s="5"/>
      <c r="F31" s="5"/>
      <c r="G31" s="5"/>
      <c r="H31" s="5">
        <v>1131</v>
      </c>
      <c r="I31" s="5" t="s">
        <v>85</v>
      </c>
      <c r="J31" s="7"/>
      <c r="L31" t="s">
        <v>89</v>
      </c>
    </row>
    <row r="32" spans="2:15" hidden="1" x14ac:dyDescent="0.55000000000000004">
      <c r="B32" s="8"/>
      <c r="C32" s="8" t="s">
        <v>49</v>
      </c>
      <c r="D32" s="4" t="s">
        <v>79</v>
      </c>
      <c r="E32" s="5">
        <v>946000</v>
      </c>
      <c r="F32" s="5"/>
      <c r="G32" s="5"/>
      <c r="H32" s="5"/>
      <c r="I32" s="5"/>
      <c r="J32" s="15" t="s">
        <v>55</v>
      </c>
      <c r="M32" s="11" t="s">
        <v>80</v>
      </c>
    </row>
    <row r="33" spans="2:14" hidden="1" x14ac:dyDescent="0.55000000000000004">
      <c r="B33" s="8"/>
      <c r="C33" s="8" t="s">
        <v>81</v>
      </c>
      <c r="D33" s="4" t="s">
        <v>38</v>
      </c>
      <c r="E33" s="5"/>
      <c r="F33" s="5"/>
      <c r="G33" s="5"/>
      <c r="H33" s="5">
        <v>521982</v>
      </c>
      <c r="I33" s="5"/>
      <c r="J33" s="7"/>
      <c r="L33" t="s">
        <v>83</v>
      </c>
      <c r="M33" t="s">
        <v>77</v>
      </c>
    </row>
    <row r="34" spans="2:14" hidden="1" x14ac:dyDescent="0.55000000000000004">
      <c r="B34" s="8"/>
      <c r="C34" s="8" t="s">
        <v>99</v>
      </c>
      <c r="D34" s="4" t="s">
        <v>87</v>
      </c>
      <c r="E34" s="5"/>
      <c r="F34" s="5"/>
      <c r="G34" s="5"/>
      <c r="H34" s="5">
        <v>6912</v>
      </c>
      <c r="I34" s="5"/>
      <c r="J34" s="7" t="s">
        <v>90</v>
      </c>
    </row>
    <row r="35" spans="2:14" hidden="1" x14ac:dyDescent="0.55000000000000004">
      <c r="B35" s="8"/>
      <c r="C35" s="8"/>
      <c r="D35" s="4" t="s">
        <v>202</v>
      </c>
      <c r="E35" s="5"/>
      <c r="F35" s="5"/>
      <c r="G35" s="5"/>
      <c r="H35" s="5">
        <v>200000</v>
      </c>
      <c r="I35" s="5"/>
      <c r="J35" s="7"/>
      <c r="L35" t="s">
        <v>83</v>
      </c>
    </row>
    <row r="36" spans="2:14" hidden="1" x14ac:dyDescent="0.55000000000000004">
      <c r="B36" s="8"/>
      <c r="C36" s="8" t="s">
        <v>81</v>
      </c>
      <c r="D36" s="4" t="s">
        <v>38</v>
      </c>
      <c r="E36" s="5"/>
      <c r="F36" s="5"/>
      <c r="G36" s="5"/>
      <c r="H36" s="5">
        <v>159840</v>
      </c>
      <c r="I36" s="5" t="s">
        <v>85</v>
      </c>
      <c r="J36" s="7" t="s">
        <v>161</v>
      </c>
      <c r="L36" t="s">
        <v>129</v>
      </c>
      <c r="M36" t="s">
        <v>78</v>
      </c>
    </row>
    <row r="37" spans="2:14" hidden="1" x14ac:dyDescent="0.55000000000000004">
      <c r="B37" s="8"/>
      <c r="C37" s="8" t="s">
        <v>99</v>
      </c>
      <c r="D37" s="4" t="s">
        <v>87</v>
      </c>
      <c r="E37" s="5"/>
      <c r="F37" s="5"/>
      <c r="G37" s="5"/>
      <c r="H37" s="5">
        <v>6912</v>
      </c>
      <c r="I37" s="5"/>
      <c r="J37" s="7" t="s">
        <v>90</v>
      </c>
    </row>
    <row r="38" spans="2:14" hidden="1" x14ac:dyDescent="0.55000000000000004">
      <c r="B38" s="8"/>
      <c r="C38" s="8"/>
      <c r="D38" s="4" t="s">
        <v>74</v>
      </c>
      <c r="E38" s="5"/>
      <c r="F38" s="5"/>
      <c r="G38" s="5"/>
      <c r="H38" s="5">
        <v>0</v>
      </c>
      <c r="I38" s="5" t="s">
        <v>85</v>
      </c>
      <c r="J38" s="7"/>
      <c r="L38" t="s">
        <v>129</v>
      </c>
    </row>
    <row r="39" spans="2:14" hidden="1" x14ac:dyDescent="0.55000000000000004">
      <c r="B39" s="8"/>
      <c r="C39" s="8" t="s">
        <v>191</v>
      </c>
      <c r="D39" s="4" t="s">
        <v>91</v>
      </c>
      <c r="E39" s="5"/>
      <c r="F39" s="5"/>
      <c r="G39" s="5"/>
      <c r="H39" s="5">
        <v>144320</v>
      </c>
      <c r="I39" s="5"/>
      <c r="J39" s="7" t="s">
        <v>54</v>
      </c>
      <c r="L39" t="s">
        <v>129</v>
      </c>
      <c r="M39" s="10"/>
      <c r="N39" s="11"/>
    </row>
    <row r="40" spans="2:14" hidden="1" x14ac:dyDescent="0.55000000000000004">
      <c r="B40" s="8"/>
      <c r="C40" s="8" t="s">
        <v>130</v>
      </c>
      <c r="D40" s="4" t="s">
        <v>82</v>
      </c>
      <c r="E40" s="5">
        <v>1175000</v>
      </c>
      <c r="F40" s="5"/>
      <c r="G40" s="5"/>
      <c r="H40" s="5"/>
      <c r="I40" s="5"/>
      <c r="J40" s="18" t="s">
        <v>131</v>
      </c>
      <c r="N40" t="s">
        <v>132</v>
      </c>
    </row>
    <row r="41" spans="2:14" hidden="1" x14ac:dyDescent="0.55000000000000004">
      <c r="B41" s="8"/>
      <c r="C41" s="8" t="s">
        <v>157</v>
      </c>
      <c r="D41" s="4" t="s">
        <v>38</v>
      </c>
      <c r="E41" s="5"/>
      <c r="F41" s="5"/>
      <c r="G41" s="5"/>
      <c r="H41" s="5">
        <v>384480</v>
      </c>
      <c r="I41" s="5"/>
      <c r="J41" s="18" t="s">
        <v>162</v>
      </c>
      <c r="L41" t="s">
        <v>89</v>
      </c>
      <c r="M41" s="19" t="s">
        <v>95</v>
      </c>
    </row>
    <row r="42" spans="2:14" hidden="1" x14ac:dyDescent="0.55000000000000004">
      <c r="B42" s="8"/>
      <c r="C42" s="8"/>
      <c r="D42" s="4" t="s">
        <v>133</v>
      </c>
      <c r="E42" s="5">
        <v>540000</v>
      </c>
      <c r="F42" s="5"/>
      <c r="G42" s="5"/>
      <c r="H42" s="5"/>
      <c r="I42" s="5"/>
      <c r="J42" s="18" t="s">
        <v>134</v>
      </c>
    </row>
    <row r="43" spans="2:14" hidden="1" x14ac:dyDescent="0.55000000000000004">
      <c r="B43" s="8"/>
      <c r="C43" s="8"/>
      <c r="D43" s="4" t="s">
        <v>203</v>
      </c>
      <c r="E43" s="5"/>
      <c r="F43" s="5"/>
      <c r="G43" s="5"/>
      <c r="H43" s="5">
        <v>200000</v>
      </c>
      <c r="I43" s="5"/>
      <c r="J43" s="7"/>
      <c r="L43" t="s">
        <v>94</v>
      </c>
      <c r="N43" s="12"/>
    </row>
    <row r="44" spans="2:14" hidden="1" x14ac:dyDescent="0.55000000000000004">
      <c r="B44" s="8"/>
      <c r="C44" s="8" t="s">
        <v>158</v>
      </c>
      <c r="D44" s="4" t="s">
        <v>135</v>
      </c>
      <c r="E44" s="5"/>
      <c r="F44" s="5"/>
      <c r="G44" s="5"/>
      <c r="H44" s="5">
        <v>104920</v>
      </c>
      <c r="I44" s="5"/>
      <c r="J44" s="7" t="s">
        <v>54</v>
      </c>
      <c r="L44" t="s">
        <v>96</v>
      </c>
      <c r="M44" t="s">
        <v>136</v>
      </c>
      <c r="N44" s="12"/>
    </row>
    <row r="45" spans="2:14" hidden="1" x14ac:dyDescent="0.55000000000000004">
      <c r="B45" s="8" t="s">
        <v>155</v>
      </c>
      <c r="C45" s="8" t="s">
        <v>84</v>
      </c>
      <c r="D45" s="4" t="s">
        <v>75</v>
      </c>
      <c r="E45" s="5"/>
      <c r="F45" s="5"/>
      <c r="G45" s="5"/>
      <c r="H45" s="5">
        <v>12700</v>
      </c>
      <c r="I45" s="5"/>
      <c r="J45" s="7" t="s">
        <v>154</v>
      </c>
      <c r="L45" t="s">
        <v>137</v>
      </c>
      <c r="M45" t="s">
        <v>138</v>
      </c>
      <c r="N45" s="12"/>
    </row>
    <row r="46" spans="2:14" hidden="1" x14ac:dyDescent="0.55000000000000004">
      <c r="B46" s="8"/>
      <c r="C46" s="8"/>
      <c r="D46" s="4" t="s">
        <v>203</v>
      </c>
      <c r="E46" s="5"/>
      <c r="F46" s="5"/>
      <c r="G46" s="5"/>
      <c r="H46" s="5">
        <v>200000</v>
      </c>
      <c r="I46" s="5"/>
      <c r="J46" s="7"/>
      <c r="L46" t="s">
        <v>137</v>
      </c>
      <c r="N46" s="11"/>
    </row>
    <row r="47" spans="2:14" hidden="1" x14ac:dyDescent="0.55000000000000004">
      <c r="B47" s="8"/>
      <c r="C47" s="8"/>
      <c r="D47" s="4" t="s">
        <v>86</v>
      </c>
      <c r="E47" s="5"/>
      <c r="F47" s="5"/>
      <c r="G47" s="5"/>
      <c r="H47" s="5">
        <v>170000</v>
      </c>
      <c r="I47" s="5"/>
      <c r="J47" s="7"/>
      <c r="L47" t="s">
        <v>139</v>
      </c>
    </row>
    <row r="48" spans="2:14" hidden="1" x14ac:dyDescent="0.55000000000000004">
      <c r="B48" s="8"/>
      <c r="C48" s="8" t="s">
        <v>156</v>
      </c>
      <c r="D48" s="4" t="s">
        <v>140</v>
      </c>
      <c r="E48" s="5"/>
      <c r="F48" s="5"/>
      <c r="G48" s="5"/>
      <c r="H48" s="5">
        <v>323460</v>
      </c>
      <c r="I48" s="5"/>
      <c r="J48" s="7" t="s">
        <v>160</v>
      </c>
      <c r="L48" t="s">
        <v>137</v>
      </c>
      <c r="M48" t="s">
        <v>141</v>
      </c>
    </row>
    <row r="49" spans="2:15" hidden="1" x14ac:dyDescent="0.55000000000000004">
      <c r="B49" s="8"/>
      <c r="C49" s="8" t="s">
        <v>156</v>
      </c>
      <c r="D49" s="4" t="s">
        <v>140</v>
      </c>
      <c r="E49" s="5"/>
      <c r="F49" s="5"/>
      <c r="G49" s="5"/>
      <c r="H49" s="5">
        <v>304560</v>
      </c>
      <c r="I49" s="5"/>
      <c r="J49" s="7" t="s">
        <v>159</v>
      </c>
      <c r="L49" t="s">
        <v>137</v>
      </c>
      <c r="M49" t="s">
        <v>142</v>
      </c>
    </row>
    <row r="50" spans="2:15" hidden="1" x14ac:dyDescent="0.55000000000000004">
      <c r="B50" s="8"/>
      <c r="C50" s="8" t="s">
        <v>158</v>
      </c>
      <c r="D50" s="4" t="s">
        <v>41</v>
      </c>
      <c r="E50" s="5"/>
      <c r="F50" s="5"/>
      <c r="G50" s="5"/>
      <c r="H50" s="5">
        <v>104920</v>
      </c>
      <c r="I50" s="5"/>
      <c r="J50" s="7" t="s">
        <v>54</v>
      </c>
    </row>
    <row r="51" spans="2:15" hidden="1" x14ac:dyDescent="0.55000000000000004">
      <c r="B51" s="8"/>
      <c r="C51" s="8"/>
      <c r="D51" s="4" t="s">
        <v>92</v>
      </c>
      <c r="E51" s="5">
        <v>1125000</v>
      </c>
      <c r="F51" s="5"/>
      <c r="G51" s="5"/>
      <c r="H51" s="5"/>
      <c r="I51" s="5"/>
      <c r="J51" s="18" t="s">
        <v>143</v>
      </c>
    </row>
    <row r="52" spans="2:15" hidden="1" x14ac:dyDescent="0.55000000000000004">
      <c r="B52" s="8"/>
      <c r="C52" s="8" t="s">
        <v>151</v>
      </c>
      <c r="D52" s="4" t="s">
        <v>87</v>
      </c>
      <c r="E52" s="5"/>
      <c r="F52" s="5"/>
      <c r="G52" s="5"/>
      <c r="H52" s="5">
        <v>20784</v>
      </c>
      <c r="I52" s="5"/>
      <c r="J52" s="7" t="s">
        <v>90</v>
      </c>
    </row>
    <row r="53" spans="2:15" hidden="1" x14ac:dyDescent="0.55000000000000004">
      <c r="B53" s="8"/>
      <c r="C53" s="8"/>
      <c r="D53" s="4" t="s">
        <v>140</v>
      </c>
      <c r="E53" s="5"/>
      <c r="F53" s="5"/>
      <c r="G53" s="5"/>
      <c r="H53" s="5">
        <v>273132</v>
      </c>
      <c r="I53" s="5"/>
      <c r="J53" s="18"/>
      <c r="L53" t="s">
        <v>164</v>
      </c>
      <c r="M53" t="s">
        <v>163</v>
      </c>
    </row>
    <row r="54" spans="2:15" hidden="1" x14ac:dyDescent="0.55000000000000004">
      <c r="B54" s="8"/>
      <c r="C54" s="8"/>
      <c r="D54" s="4" t="s">
        <v>140</v>
      </c>
      <c r="E54" s="5"/>
      <c r="F54" s="5"/>
      <c r="G54" s="5"/>
      <c r="H54" s="5">
        <v>168240</v>
      </c>
      <c r="I54" s="5"/>
      <c r="J54" s="18"/>
      <c r="L54" t="s">
        <v>164</v>
      </c>
      <c r="M54" t="s">
        <v>165</v>
      </c>
    </row>
    <row r="55" spans="2:15" hidden="1" x14ac:dyDescent="0.55000000000000004">
      <c r="B55" s="8"/>
      <c r="C55" s="8"/>
      <c r="D55" s="4" t="s">
        <v>140</v>
      </c>
      <c r="E55" s="5"/>
      <c r="F55" s="5"/>
      <c r="G55" s="5"/>
      <c r="H55" s="5">
        <v>6839</v>
      </c>
      <c r="I55" s="5"/>
      <c r="J55" s="18"/>
      <c r="L55" t="s">
        <v>164</v>
      </c>
      <c r="M55" t="s">
        <v>167</v>
      </c>
    </row>
    <row r="56" spans="2:15" hidden="1" x14ac:dyDescent="0.55000000000000004">
      <c r="B56" s="8"/>
      <c r="C56" s="8"/>
      <c r="D56" s="4" t="s">
        <v>168</v>
      </c>
      <c r="E56" s="5"/>
      <c r="F56" s="5"/>
      <c r="G56" s="5"/>
      <c r="H56" s="5">
        <v>120000</v>
      </c>
      <c r="I56" s="5"/>
      <c r="J56" s="7" t="s">
        <v>54</v>
      </c>
      <c r="L56" t="s">
        <v>175</v>
      </c>
    </row>
    <row r="57" spans="2:15" hidden="1" x14ac:dyDescent="0.55000000000000004">
      <c r="B57" s="8"/>
      <c r="C57" s="8"/>
      <c r="D57" s="4" t="s">
        <v>87</v>
      </c>
      <c r="E57" s="5"/>
      <c r="F57" s="5"/>
      <c r="G57" s="5"/>
      <c r="H57" s="5">
        <v>20784</v>
      </c>
      <c r="I57" s="5"/>
      <c r="J57" s="7" t="s">
        <v>90</v>
      </c>
    </row>
    <row r="58" spans="2:15" hidden="1" x14ac:dyDescent="0.55000000000000004">
      <c r="B58" s="8"/>
      <c r="C58" s="8"/>
      <c r="D58" s="4" t="s">
        <v>169</v>
      </c>
      <c r="E58" s="5">
        <v>665000</v>
      </c>
      <c r="F58" s="5"/>
      <c r="G58" s="5"/>
      <c r="H58" s="5"/>
      <c r="I58" s="5"/>
      <c r="J58" s="18"/>
      <c r="N58" t="s">
        <v>205</v>
      </c>
      <c r="O58" s="1">
        <v>120000</v>
      </c>
    </row>
    <row r="59" spans="2:15" hidden="1" x14ac:dyDescent="0.55000000000000004">
      <c r="B59" s="8"/>
      <c r="C59" s="8"/>
      <c r="D59" s="4" t="s">
        <v>140</v>
      </c>
      <c r="E59" s="5"/>
      <c r="F59" s="5"/>
      <c r="G59" s="5"/>
      <c r="H59" s="5">
        <v>131670</v>
      </c>
      <c r="I59" s="5"/>
      <c r="J59" s="18"/>
      <c r="L59" t="s">
        <v>186</v>
      </c>
      <c r="M59" t="s">
        <v>166</v>
      </c>
    </row>
    <row r="60" spans="2:15" hidden="1" x14ac:dyDescent="0.55000000000000004">
      <c r="B60" s="8"/>
      <c r="C60" s="8"/>
      <c r="D60" s="4" t="s">
        <v>173</v>
      </c>
      <c r="E60" s="5">
        <v>190000</v>
      </c>
      <c r="F60" s="5"/>
      <c r="G60" s="5"/>
      <c r="H60" s="5"/>
      <c r="I60" s="5"/>
      <c r="J60" s="18"/>
      <c r="O60" s="1">
        <v>40000</v>
      </c>
    </row>
    <row r="61" spans="2:15" hidden="1" x14ac:dyDescent="0.55000000000000004">
      <c r="B61" s="8"/>
      <c r="C61" s="8"/>
      <c r="D61" s="4"/>
      <c r="E61" s="5">
        <v>172000</v>
      </c>
      <c r="F61" s="5"/>
      <c r="G61" s="5"/>
      <c r="H61" s="5"/>
      <c r="I61" s="5"/>
      <c r="J61" s="18"/>
      <c r="M61" t="s">
        <v>207</v>
      </c>
      <c r="O61" s="1"/>
    </row>
    <row r="62" spans="2:15" hidden="1" x14ac:dyDescent="0.55000000000000004">
      <c r="B62" s="8"/>
      <c r="C62" s="8"/>
      <c r="D62" s="4" t="s">
        <v>201</v>
      </c>
      <c r="E62" s="5"/>
      <c r="F62" s="5"/>
      <c r="G62" s="5"/>
      <c r="H62" s="5">
        <v>500000</v>
      </c>
      <c r="I62" s="5"/>
      <c r="J62" s="18"/>
    </row>
    <row r="63" spans="2:15" hidden="1" x14ac:dyDescent="0.55000000000000004">
      <c r="B63" s="8"/>
      <c r="C63" s="8"/>
      <c r="D63" s="4" t="s">
        <v>176</v>
      </c>
      <c r="E63" s="5"/>
      <c r="F63" s="5"/>
      <c r="G63" s="5"/>
      <c r="H63" s="5">
        <v>114380</v>
      </c>
      <c r="I63" s="5"/>
      <c r="J63" s="18"/>
    </row>
    <row r="64" spans="2:15" x14ac:dyDescent="0.55000000000000004">
      <c r="B64" s="8"/>
      <c r="C64" s="8"/>
      <c r="D64" s="4"/>
      <c r="E64" s="5"/>
      <c r="F64" s="5"/>
      <c r="G64" s="5"/>
      <c r="H64" s="5"/>
      <c r="I64" s="5"/>
      <c r="J64" s="18"/>
    </row>
    <row r="65" spans="2:29" x14ac:dyDescent="0.55000000000000004">
      <c r="B65" s="8"/>
      <c r="C65" s="8"/>
      <c r="D65" s="4" t="s">
        <v>245</v>
      </c>
      <c r="E65" s="3">
        <f>F66-J66</f>
        <v>1435845</v>
      </c>
      <c r="F65" s="5"/>
      <c r="G65" s="5"/>
      <c r="H65" s="5"/>
      <c r="I65" s="5"/>
      <c r="J65" s="18"/>
    </row>
    <row r="66" spans="2:29" x14ac:dyDescent="0.55000000000000004">
      <c r="B66" s="8"/>
      <c r="C66" s="8"/>
      <c r="D66" s="4"/>
      <c r="E66" s="5"/>
      <c r="F66" s="5">
        <v>13227581</v>
      </c>
      <c r="G66" s="5"/>
      <c r="H66" s="5"/>
      <c r="I66" s="5"/>
      <c r="J66" s="5">
        <v>11791736</v>
      </c>
      <c r="AA66" t="s">
        <v>466</v>
      </c>
      <c r="AB66" t="s">
        <v>467</v>
      </c>
      <c r="AC66" t="s">
        <v>464</v>
      </c>
    </row>
    <row r="67" spans="2:29" x14ac:dyDescent="0.55000000000000004">
      <c r="B67" s="8" t="s">
        <v>383</v>
      </c>
      <c r="C67" s="8" t="s">
        <v>258</v>
      </c>
      <c r="D67" s="4" t="s">
        <v>246</v>
      </c>
      <c r="E67" s="5"/>
      <c r="F67" s="5"/>
      <c r="G67" s="5" t="s">
        <v>464</v>
      </c>
      <c r="H67" s="5">
        <v>32400</v>
      </c>
      <c r="I67" s="5"/>
      <c r="J67" t="s">
        <v>247</v>
      </c>
      <c r="AA67">
        <f>IF(G67=AA$66,H67,0)</f>
        <v>0</v>
      </c>
      <c r="AB67">
        <f>IF(G67=AB$66,H67,0)</f>
        <v>0</v>
      </c>
      <c r="AC67">
        <f>IF(G67=AC$66,H67,0)</f>
        <v>32400</v>
      </c>
    </row>
    <row r="68" spans="2:29" x14ac:dyDescent="0.55000000000000004">
      <c r="B68" s="8" t="s">
        <v>384</v>
      </c>
      <c r="C68" s="8" t="s">
        <v>257</v>
      </c>
      <c r="D68" s="4" t="s">
        <v>256</v>
      </c>
      <c r="E68" s="5"/>
      <c r="F68" s="5"/>
      <c r="G68" s="5" t="s">
        <v>464</v>
      </c>
      <c r="H68" s="5">
        <v>50000</v>
      </c>
      <c r="I68" s="5"/>
      <c r="J68" s="18" t="s">
        <v>375</v>
      </c>
      <c r="L68" t="s">
        <v>197</v>
      </c>
      <c r="AA68">
        <f t="shared" ref="AA68:AA118" si="0">IF(G68=AA$66,H68,0)</f>
        <v>0</v>
      </c>
      <c r="AB68">
        <f t="shared" ref="AB68:AB118" si="1">IF(G68=AB$66,H68,0)</f>
        <v>0</v>
      </c>
      <c r="AC68">
        <f t="shared" ref="AC68:AC118" si="2">IF(G68=AC$66,H68,0)</f>
        <v>50000</v>
      </c>
    </row>
    <row r="69" spans="2:29" x14ac:dyDescent="0.55000000000000004">
      <c r="B69" s="8" t="s">
        <v>385</v>
      </c>
      <c r="C69" s="8" t="s">
        <v>249</v>
      </c>
      <c r="D69" s="4" t="s">
        <v>174</v>
      </c>
      <c r="E69" s="5"/>
      <c r="F69" s="5"/>
      <c r="G69" s="5" t="s">
        <v>464</v>
      </c>
      <c r="H69" s="5">
        <v>6879600</v>
      </c>
      <c r="I69" s="5"/>
      <c r="J69" s="18" t="s">
        <v>375</v>
      </c>
      <c r="AA69">
        <f t="shared" si="0"/>
        <v>0</v>
      </c>
      <c r="AB69">
        <f t="shared" si="1"/>
        <v>0</v>
      </c>
      <c r="AC69">
        <f t="shared" si="2"/>
        <v>6879600</v>
      </c>
    </row>
    <row r="70" spans="2:29" x14ac:dyDescent="0.55000000000000004">
      <c r="B70" s="8" t="s">
        <v>386</v>
      </c>
      <c r="C70" s="8" t="s">
        <v>249</v>
      </c>
      <c r="D70" s="4" t="s">
        <v>180</v>
      </c>
      <c r="E70" s="20">
        <v>7898138</v>
      </c>
      <c r="F70" s="5"/>
      <c r="G70" s="5"/>
      <c r="H70" s="5"/>
      <c r="I70" s="5"/>
      <c r="J70" s="18"/>
      <c r="M70" t="s">
        <v>206</v>
      </c>
      <c r="P70" t="s">
        <v>183</v>
      </c>
      <c r="Q70" t="s">
        <v>184</v>
      </c>
      <c r="R70" t="s">
        <v>185</v>
      </c>
      <c r="AA70">
        <f t="shared" si="0"/>
        <v>0</v>
      </c>
      <c r="AB70">
        <f t="shared" si="1"/>
        <v>0</v>
      </c>
      <c r="AC70">
        <f t="shared" si="2"/>
        <v>0</v>
      </c>
    </row>
    <row r="71" spans="2:29" x14ac:dyDescent="0.55000000000000004">
      <c r="B71" s="8" t="s">
        <v>387</v>
      </c>
      <c r="C71" s="8" t="s">
        <v>255</v>
      </c>
      <c r="D71" s="4" t="s">
        <v>254</v>
      </c>
      <c r="E71" s="5"/>
      <c r="F71" s="5"/>
      <c r="G71" s="5" t="s">
        <v>464</v>
      </c>
      <c r="H71" s="5">
        <v>283222</v>
      </c>
      <c r="I71" s="5"/>
      <c r="J71" s="18"/>
      <c r="AA71">
        <f t="shared" si="0"/>
        <v>0</v>
      </c>
      <c r="AB71">
        <f t="shared" si="1"/>
        <v>0</v>
      </c>
      <c r="AC71">
        <f t="shared" si="2"/>
        <v>283222</v>
      </c>
    </row>
    <row r="72" spans="2:29" x14ac:dyDescent="0.55000000000000004">
      <c r="B72" s="8" t="s">
        <v>388</v>
      </c>
      <c r="C72" s="8"/>
      <c r="D72" s="4" t="s">
        <v>211</v>
      </c>
      <c r="E72" s="5"/>
      <c r="F72" s="5"/>
      <c r="G72" s="5" t="s">
        <v>465</v>
      </c>
      <c r="H72" s="5">
        <v>200000</v>
      </c>
      <c r="I72" s="5"/>
      <c r="J72" s="5"/>
      <c r="L72" t="s">
        <v>196</v>
      </c>
      <c r="N72" t="s">
        <v>182</v>
      </c>
      <c r="P72">
        <v>3</v>
      </c>
      <c r="R72">
        <v>15</v>
      </c>
      <c r="AA72">
        <f t="shared" si="0"/>
        <v>200000</v>
      </c>
      <c r="AB72">
        <f t="shared" si="1"/>
        <v>0</v>
      </c>
      <c r="AC72">
        <f t="shared" si="2"/>
        <v>0</v>
      </c>
    </row>
    <row r="73" spans="2:29" x14ac:dyDescent="0.55000000000000004">
      <c r="B73" s="8" t="s">
        <v>389</v>
      </c>
      <c r="C73" s="8"/>
      <c r="D73" s="4" t="s">
        <v>211</v>
      </c>
      <c r="E73" s="5"/>
      <c r="F73" s="5"/>
      <c r="G73" s="5" t="s">
        <v>465</v>
      </c>
      <c r="H73" s="5">
        <v>200000</v>
      </c>
      <c r="I73" s="5"/>
      <c r="J73" s="5"/>
      <c r="L73" t="s">
        <v>196</v>
      </c>
      <c r="N73" t="s">
        <v>181</v>
      </c>
      <c r="P73">
        <v>24</v>
      </c>
      <c r="Q73">
        <v>25</v>
      </c>
      <c r="R73">
        <v>80</v>
      </c>
      <c r="AA73">
        <f t="shared" si="0"/>
        <v>200000</v>
      </c>
      <c r="AB73">
        <f t="shared" si="1"/>
        <v>0</v>
      </c>
      <c r="AC73">
        <f t="shared" si="2"/>
        <v>0</v>
      </c>
    </row>
    <row r="74" spans="2:29" x14ac:dyDescent="0.55000000000000004">
      <c r="B74" s="8" t="s">
        <v>390</v>
      </c>
      <c r="C74" s="8"/>
      <c r="D74" s="4" t="s">
        <v>212</v>
      </c>
      <c r="E74" s="5"/>
      <c r="F74" s="5"/>
      <c r="G74" s="5" t="s">
        <v>465</v>
      </c>
      <c r="H74" s="5">
        <v>170000</v>
      </c>
      <c r="I74" s="5"/>
      <c r="J74" s="18"/>
      <c r="L74" t="s">
        <v>186</v>
      </c>
      <c r="N74" t="s">
        <v>187</v>
      </c>
      <c r="P74">
        <v>80</v>
      </c>
      <c r="R74">
        <v>100</v>
      </c>
      <c r="S74" t="s">
        <v>189</v>
      </c>
      <c r="AA74">
        <f t="shared" si="0"/>
        <v>170000</v>
      </c>
      <c r="AB74">
        <f t="shared" si="1"/>
        <v>0</v>
      </c>
      <c r="AC74">
        <f t="shared" si="2"/>
        <v>0</v>
      </c>
    </row>
    <row r="75" spans="2:29" x14ac:dyDescent="0.55000000000000004">
      <c r="B75" s="8" t="s">
        <v>391</v>
      </c>
      <c r="C75" s="8"/>
      <c r="D75" s="4"/>
      <c r="E75" s="5"/>
      <c r="F75" s="5"/>
      <c r="G75" s="5"/>
      <c r="H75" s="5"/>
      <c r="I75" s="5"/>
      <c r="J75" s="18"/>
      <c r="N75" t="s">
        <v>188</v>
      </c>
      <c r="P75">
        <v>350</v>
      </c>
      <c r="Q75">
        <v>25</v>
      </c>
      <c r="R75">
        <v>400</v>
      </c>
      <c r="S75" t="s">
        <v>190</v>
      </c>
      <c r="AA75">
        <f t="shared" si="0"/>
        <v>0</v>
      </c>
      <c r="AB75">
        <f t="shared" si="1"/>
        <v>0</v>
      </c>
      <c r="AC75">
        <f t="shared" si="2"/>
        <v>0</v>
      </c>
    </row>
    <row r="76" spans="2:29" x14ac:dyDescent="0.55000000000000004">
      <c r="B76" s="8" t="s">
        <v>392</v>
      </c>
      <c r="C76" s="8" t="s">
        <v>248</v>
      </c>
      <c r="D76" s="4" t="s">
        <v>364</v>
      </c>
      <c r="E76" s="5"/>
      <c r="F76" s="5"/>
      <c r="G76" s="5" t="s">
        <v>464</v>
      </c>
      <c r="H76" s="5">
        <v>539721</v>
      </c>
      <c r="I76" s="5"/>
      <c r="J76" s="5">
        <v>485800</v>
      </c>
      <c r="L76" t="s">
        <v>196</v>
      </c>
      <c r="AA76">
        <f t="shared" si="0"/>
        <v>0</v>
      </c>
      <c r="AB76">
        <f t="shared" si="1"/>
        <v>0</v>
      </c>
      <c r="AC76">
        <f t="shared" si="2"/>
        <v>539721</v>
      </c>
    </row>
    <row r="77" spans="2:29" x14ac:dyDescent="0.55000000000000004">
      <c r="B77" s="8" t="s">
        <v>393</v>
      </c>
      <c r="C77" s="8" t="s">
        <v>259</v>
      </c>
      <c r="D77" s="4" t="s">
        <v>210</v>
      </c>
      <c r="E77" s="5"/>
      <c r="F77" s="5"/>
      <c r="G77" s="5" t="s">
        <v>464</v>
      </c>
      <c r="H77" s="5">
        <v>170903</v>
      </c>
      <c r="I77" s="5"/>
      <c r="J77" s="5"/>
      <c r="AA77">
        <f t="shared" si="0"/>
        <v>0</v>
      </c>
      <c r="AB77">
        <f t="shared" si="1"/>
        <v>0</v>
      </c>
      <c r="AC77">
        <f t="shared" si="2"/>
        <v>170903</v>
      </c>
    </row>
    <row r="78" spans="2:29" x14ac:dyDescent="0.55000000000000004">
      <c r="B78" s="8" t="s">
        <v>394</v>
      </c>
      <c r="C78" s="8" t="s">
        <v>249</v>
      </c>
      <c r="D78" s="4" t="s">
        <v>193</v>
      </c>
      <c r="E78" s="20">
        <v>1688806</v>
      </c>
      <c r="F78" s="5"/>
      <c r="G78" s="5"/>
      <c r="H78" s="5"/>
      <c r="I78" s="5"/>
      <c r="J78" s="18"/>
      <c r="N78" t="s">
        <v>204</v>
      </c>
      <c r="O78" s="21">
        <v>100000</v>
      </c>
      <c r="AA78">
        <f t="shared" si="0"/>
        <v>0</v>
      </c>
      <c r="AB78">
        <f t="shared" si="1"/>
        <v>0</v>
      </c>
      <c r="AC78">
        <f t="shared" si="2"/>
        <v>0</v>
      </c>
    </row>
    <row r="79" spans="2:29" x14ac:dyDescent="0.55000000000000004">
      <c r="B79" s="8" t="s">
        <v>395</v>
      </c>
      <c r="C79" s="8" t="s">
        <v>249</v>
      </c>
      <c r="D79" s="4" t="s">
        <v>194</v>
      </c>
      <c r="E79" s="20">
        <v>954956</v>
      </c>
      <c r="F79" s="5"/>
      <c r="G79" s="5"/>
      <c r="H79" s="5"/>
      <c r="I79" s="5"/>
      <c r="J79" s="18"/>
      <c r="AA79">
        <f t="shared" si="0"/>
        <v>0</v>
      </c>
      <c r="AB79">
        <f t="shared" si="1"/>
        <v>0</v>
      </c>
      <c r="AC79">
        <f t="shared" si="2"/>
        <v>0</v>
      </c>
    </row>
    <row r="80" spans="2:29" x14ac:dyDescent="0.55000000000000004">
      <c r="B80" s="8" t="s">
        <v>396</v>
      </c>
      <c r="C80" s="8" t="s">
        <v>249</v>
      </c>
      <c r="D80" s="4" t="s">
        <v>198</v>
      </c>
      <c r="E80" s="5"/>
      <c r="F80" s="5"/>
      <c r="G80" s="5" t="s">
        <v>464</v>
      </c>
      <c r="H80" s="5">
        <v>240000</v>
      </c>
      <c r="I80" s="5"/>
      <c r="J80" s="5" t="s">
        <v>365</v>
      </c>
      <c r="L80" t="s">
        <v>195</v>
      </c>
      <c r="M80" t="s">
        <v>182</v>
      </c>
      <c r="N80" t="s">
        <v>192</v>
      </c>
      <c r="AA80">
        <f t="shared" si="0"/>
        <v>0</v>
      </c>
      <c r="AB80">
        <f t="shared" si="1"/>
        <v>0</v>
      </c>
      <c r="AC80">
        <f t="shared" si="2"/>
        <v>240000</v>
      </c>
    </row>
    <row r="81" spans="2:29" x14ac:dyDescent="0.55000000000000004">
      <c r="B81" s="8" t="s">
        <v>397</v>
      </c>
      <c r="C81" s="8" t="s">
        <v>249</v>
      </c>
      <c r="D81" s="4" t="s">
        <v>198</v>
      </c>
      <c r="E81" s="5"/>
      <c r="F81" s="5"/>
      <c r="G81" s="5" t="s">
        <v>464</v>
      </c>
      <c r="H81" s="5">
        <v>30000</v>
      </c>
      <c r="I81" s="5"/>
      <c r="J81" s="5" t="s">
        <v>365</v>
      </c>
      <c r="L81" t="s">
        <v>195</v>
      </c>
      <c r="M81" t="s">
        <v>181</v>
      </c>
      <c r="AA81">
        <f t="shared" si="0"/>
        <v>0</v>
      </c>
      <c r="AB81">
        <f t="shared" si="1"/>
        <v>0</v>
      </c>
      <c r="AC81">
        <f t="shared" si="2"/>
        <v>30000</v>
      </c>
    </row>
    <row r="82" spans="2:29" x14ac:dyDescent="0.55000000000000004">
      <c r="B82" s="8" t="s">
        <v>398</v>
      </c>
      <c r="C82" s="8" t="s">
        <v>253</v>
      </c>
      <c r="D82" s="4" t="s">
        <v>208</v>
      </c>
      <c r="E82" s="5"/>
      <c r="F82" s="5"/>
      <c r="G82" s="5" t="s">
        <v>464</v>
      </c>
      <c r="H82" s="5">
        <v>176040</v>
      </c>
      <c r="I82" s="5"/>
      <c r="J82" s="5" t="s">
        <v>367</v>
      </c>
      <c r="L82" t="s">
        <v>250</v>
      </c>
      <c r="M82">
        <v>163000</v>
      </c>
      <c r="N82">
        <v>1.08</v>
      </c>
      <c r="O82">
        <f>M82*N82</f>
        <v>176040</v>
      </c>
      <c r="AA82">
        <f t="shared" si="0"/>
        <v>0</v>
      </c>
      <c r="AB82">
        <f t="shared" si="1"/>
        <v>0</v>
      </c>
      <c r="AC82">
        <f t="shared" si="2"/>
        <v>176040</v>
      </c>
    </row>
    <row r="83" spans="2:29" x14ac:dyDescent="0.55000000000000004">
      <c r="B83" s="8" t="s">
        <v>399</v>
      </c>
      <c r="C83" s="8" t="s">
        <v>252</v>
      </c>
      <c r="D83" s="4" t="s">
        <v>209</v>
      </c>
      <c r="E83" s="5"/>
      <c r="F83" s="5"/>
      <c r="G83" s="5" t="s">
        <v>464</v>
      </c>
      <c r="H83" s="5">
        <v>180700</v>
      </c>
      <c r="I83" s="5"/>
      <c r="J83" s="18" t="s">
        <v>366</v>
      </c>
      <c r="L83" t="s">
        <v>251</v>
      </c>
      <c r="AA83">
        <f t="shared" si="0"/>
        <v>0</v>
      </c>
      <c r="AB83">
        <f t="shared" si="1"/>
        <v>0</v>
      </c>
      <c r="AC83">
        <f t="shared" si="2"/>
        <v>180700</v>
      </c>
    </row>
    <row r="84" spans="2:29" x14ac:dyDescent="0.55000000000000004">
      <c r="B84" s="8" t="s">
        <v>400</v>
      </c>
      <c r="C84" s="8" t="s">
        <v>253</v>
      </c>
      <c r="D84" s="4" t="s">
        <v>246</v>
      </c>
      <c r="E84" s="5"/>
      <c r="F84" s="5"/>
      <c r="G84" s="5" t="s">
        <v>464</v>
      </c>
      <c r="H84" s="5">
        <v>20736</v>
      </c>
      <c r="I84" s="5"/>
      <c r="J84" s="18" t="s">
        <v>368</v>
      </c>
      <c r="L84" t="s">
        <v>260</v>
      </c>
      <c r="AA84">
        <f t="shared" si="0"/>
        <v>0</v>
      </c>
      <c r="AB84">
        <f t="shared" si="1"/>
        <v>0</v>
      </c>
      <c r="AC84">
        <f t="shared" si="2"/>
        <v>20736</v>
      </c>
    </row>
    <row r="85" spans="2:29" x14ac:dyDescent="0.55000000000000004">
      <c r="B85" s="8" t="s">
        <v>401</v>
      </c>
      <c r="C85" s="8"/>
      <c r="D85" s="4" t="s">
        <v>261</v>
      </c>
      <c r="E85" s="5"/>
      <c r="F85" s="5"/>
      <c r="G85" s="5" t="s">
        <v>466</v>
      </c>
      <c r="H85" s="5">
        <v>200000</v>
      </c>
      <c r="I85" s="5"/>
      <c r="J85" s="18"/>
      <c r="AA85">
        <f t="shared" si="0"/>
        <v>200000</v>
      </c>
      <c r="AB85">
        <f t="shared" si="1"/>
        <v>0</v>
      </c>
      <c r="AC85">
        <f t="shared" si="2"/>
        <v>0</v>
      </c>
    </row>
    <row r="86" spans="2:29" x14ac:dyDescent="0.55000000000000004">
      <c r="B86" s="8" t="s">
        <v>402</v>
      </c>
      <c r="C86" s="8"/>
      <c r="D86" s="4" t="s">
        <v>261</v>
      </c>
      <c r="E86" s="5"/>
      <c r="F86" s="5"/>
      <c r="G86" s="5" t="s">
        <v>466</v>
      </c>
      <c r="H86" s="5">
        <v>200000</v>
      </c>
      <c r="I86" s="5"/>
      <c r="J86" s="18"/>
      <c r="AA86">
        <f t="shared" si="0"/>
        <v>200000</v>
      </c>
      <c r="AB86">
        <f t="shared" si="1"/>
        <v>0</v>
      </c>
      <c r="AC86">
        <f t="shared" si="2"/>
        <v>0</v>
      </c>
    </row>
    <row r="87" spans="2:29" x14ac:dyDescent="0.55000000000000004">
      <c r="B87" s="8" t="s">
        <v>403</v>
      </c>
      <c r="C87" s="8"/>
      <c r="D87" s="4" t="s">
        <v>262</v>
      </c>
      <c r="E87" s="5"/>
      <c r="F87" s="5"/>
      <c r="G87" s="5" t="s">
        <v>466</v>
      </c>
      <c r="H87" s="5">
        <v>170000</v>
      </c>
      <c r="I87" s="5"/>
      <c r="J87" s="18"/>
      <c r="AA87">
        <f t="shared" si="0"/>
        <v>170000</v>
      </c>
      <c r="AB87">
        <f t="shared" si="1"/>
        <v>0</v>
      </c>
      <c r="AC87">
        <f t="shared" si="2"/>
        <v>0</v>
      </c>
    </row>
    <row r="88" spans="2:29" x14ac:dyDescent="0.55000000000000004">
      <c r="B88" s="8" t="s">
        <v>404</v>
      </c>
      <c r="C88" s="8"/>
      <c r="D88" s="4" t="s">
        <v>209</v>
      </c>
      <c r="E88" s="5"/>
      <c r="F88" s="5"/>
      <c r="G88" s="5" t="s">
        <v>464</v>
      </c>
      <c r="H88" s="5">
        <v>283222</v>
      </c>
      <c r="I88" s="5"/>
      <c r="J88" s="18" t="s">
        <v>366</v>
      </c>
      <c r="AA88">
        <f t="shared" si="0"/>
        <v>0</v>
      </c>
      <c r="AB88">
        <f t="shared" si="1"/>
        <v>0</v>
      </c>
      <c r="AC88">
        <f t="shared" si="2"/>
        <v>283222</v>
      </c>
    </row>
    <row r="89" spans="2:29" x14ac:dyDescent="0.55000000000000004">
      <c r="B89" s="8" t="s">
        <v>405</v>
      </c>
      <c r="C89" s="8"/>
      <c r="D89" s="4"/>
      <c r="E89" s="5"/>
      <c r="F89" s="5"/>
      <c r="G89" s="5"/>
      <c r="H89" s="5"/>
      <c r="I89" s="5"/>
      <c r="J89" s="18"/>
      <c r="AA89">
        <f t="shared" si="0"/>
        <v>0</v>
      </c>
      <c r="AB89">
        <f t="shared" si="1"/>
        <v>0</v>
      </c>
      <c r="AC89">
        <f t="shared" si="2"/>
        <v>0</v>
      </c>
    </row>
    <row r="90" spans="2:29" x14ac:dyDescent="0.55000000000000004">
      <c r="B90" s="8" t="s">
        <v>406</v>
      </c>
      <c r="C90" s="8" t="s">
        <v>277</v>
      </c>
      <c r="D90" s="4" t="s">
        <v>278</v>
      </c>
      <c r="E90" s="5"/>
      <c r="F90" s="5"/>
      <c r="G90" s="5" t="s">
        <v>467</v>
      </c>
      <c r="H90" s="5">
        <v>94381</v>
      </c>
      <c r="I90" s="5"/>
      <c r="J90" s="18"/>
      <c r="L90" t="s">
        <v>292</v>
      </c>
      <c r="AA90">
        <f t="shared" si="0"/>
        <v>0</v>
      </c>
      <c r="AB90">
        <f t="shared" si="1"/>
        <v>94381</v>
      </c>
      <c r="AC90">
        <f t="shared" si="2"/>
        <v>0</v>
      </c>
    </row>
    <row r="91" spans="2:29" x14ac:dyDescent="0.55000000000000004">
      <c r="B91" s="8" t="s">
        <v>407</v>
      </c>
      <c r="C91" s="8" t="s">
        <v>277</v>
      </c>
      <c r="D91" s="4" t="s">
        <v>279</v>
      </c>
      <c r="E91" s="5"/>
      <c r="F91" s="5"/>
      <c r="G91" s="5" t="s">
        <v>467</v>
      </c>
      <c r="H91" s="5">
        <v>66744</v>
      </c>
      <c r="I91" s="5"/>
      <c r="J91" s="18"/>
      <c r="L91" t="s">
        <v>292</v>
      </c>
      <c r="AA91">
        <f t="shared" si="0"/>
        <v>0</v>
      </c>
      <c r="AB91">
        <f t="shared" si="1"/>
        <v>66744</v>
      </c>
      <c r="AC91">
        <f t="shared" si="2"/>
        <v>0</v>
      </c>
    </row>
    <row r="92" spans="2:29" x14ac:dyDescent="0.55000000000000004">
      <c r="B92" s="8" t="s">
        <v>408</v>
      </c>
      <c r="C92" s="8" t="s">
        <v>611</v>
      </c>
      <c r="D92" s="4" t="s">
        <v>290</v>
      </c>
      <c r="E92" s="5"/>
      <c r="F92" s="5"/>
      <c r="G92" s="5" t="s">
        <v>464</v>
      </c>
      <c r="H92" s="5">
        <v>87440</v>
      </c>
      <c r="I92" s="5"/>
      <c r="J92" s="18"/>
      <c r="L92" t="s">
        <v>292</v>
      </c>
      <c r="AA92">
        <f t="shared" si="0"/>
        <v>0</v>
      </c>
      <c r="AB92">
        <f t="shared" si="1"/>
        <v>0</v>
      </c>
      <c r="AC92">
        <f t="shared" si="2"/>
        <v>87440</v>
      </c>
    </row>
    <row r="93" spans="2:29" x14ac:dyDescent="0.55000000000000004">
      <c r="B93" s="8" t="s">
        <v>409</v>
      </c>
      <c r="C93" s="8" t="s">
        <v>612</v>
      </c>
      <c r="D93" s="4" t="s">
        <v>294</v>
      </c>
      <c r="E93" s="5"/>
      <c r="F93" s="5"/>
      <c r="G93" s="5" t="s">
        <v>464</v>
      </c>
      <c r="H93" s="5">
        <v>13824</v>
      </c>
      <c r="I93" s="5"/>
      <c r="J93" s="18"/>
      <c r="AA93">
        <f t="shared" si="0"/>
        <v>0</v>
      </c>
      <c r="AB93">
        <f t="shared" si="1"/>
        <v>0</v>
      </c>
      <c r="AC93">
        <f t="shared" si="2"/>
        <v>13824</v>
      </c>
    </row>
    <row r="94" spans="2:29" x14ac:dyDescent="0.55000000000000004">
      <c r="B94" s="8" t="s">
        <v>410</v>
      </c>
      <c r="C94" s="8" t="s">
        <v>613</v>
      </c>
      <c r="D94" s="4" t="s">
        <v>293</v>
      </c>
      <c r="E94" s="5">
        <v>900000</v>
      </c>
      <c r="F94" s="5"/>
      <c r="G94" s="5"/>
      <c r="H94" s="5"/>
      <c r="I94" s="5"/>
      <c r="J94" s="18"/>
      <c r="AA94">
        <f t="shared" si="0"/>
        <v>0</v>
      </c>
      <c r="AB94">
        <f t="shared" si="1"/>
        <v>0</v>
      </c>
      <c r="AC94">
        <f t="shared" si="2"/>
        <v>0</v>
      </c>
    </row>
    <row r="95" spans="2:29" x14ac:dyDescent="0.55000000000000004">
      <c r="B95" s="8" t="s">
        <v>411</v>
      </c>
      <c r="C95" s="8" t="s">
        <v>615</v>
      </c>
      <c r="D95" s="4" t="s">
        <v>280</v>
      </c>
      <c r="E95" s="5"/>
      <c r="F95" s="5"/>
      <c r="G95" s="5" t="s">
        <v>466</v>
      </c>
      <c r="H95" s="5">
        <v>200000</v>
      </c>
      <c r="I95" s="5"/>
      <c r="J95" s="18"/>
      <c r="L95" t="s">
        <v>292</v>
      </c>
      <c r="AA95">
        <f t="shared" si="0"/>
        <v>200000</v>
      </c>
      <c r="AB95">
        <f t="shared" si="1"/>
        <v>0</v>
      </c>
      <c r="AC95">
        <f t="shared" si="2"/>
        <v>0</v>
      </c>
    </row>
    <row r="96" spans="2:29" x14ac:dyDescent="0.55000000000000004">
      <c r="B96" s="8" t="s">
        <v>412</v>
      </c>
      <c r="C96" s="8" t="s">
        <v>615</v>
      </c>
      <c r="D96" s="4" t="s">
        <v>280</v>
      </c>
      <c r="E96" s="5"/>
      <c r="F96" s="5"/>
      <c r="G96" s="5" t="s">
        <v>466</v>
      </c>
      <c r="H96" s="5">
        <v>200000</v>
      </c>
      <c r="I96" s="5"/>
      <c r="J96" s="18"/>
      <c r="L96" t="s">
        <v>292</v>
      </c>
      <c r="O96">
        <v>0.1</v>
      </c>
      <c r="AA96">
        <f t="shared" si="0"/>
        <v>200000</v>
      </c>
      <c r="AB96">
        <f t="shared" si="1"/>
        <v>0</v>
      </c>
      <c r="AC96">
        <f t="shared" si="2"/>
        <v>0</v>
      </c>
    </row>
    <row r="97" spans="2:29" x14ac:dyDescent="0.55000000000000004">
      <c r="B97" s="8" t="s">
        <v>413</v>
      </c>
      <c r="C97" s="8" t="s">
        <v>615</v>
      </c>
      <c r="D97" s="4" t="s">
        <v>281</v>
      </c>
      <c r="E97" s="5"/>
      <c r="F97" s="5"/>
      <c r="G97" s="5" t="s">
        <v>466</v>
      </c>
      <c r="H97" s="5">
        <v>170000</v>
      </c>
      <c r="I97" s="5"/>
      <c r="J97" s="18"/>
      <c r="L97" t="s">
        <v>292</v>
      </c>
      <c r="O97">
        <v>0.08</v>
      </c>
      <c r="AA97">
        <f t="shared" si="0"/>
        <v>170000</v>
      </c>
      <c r="AB97">
        <f t="shared" si="1"/>
        <v>0</v>
      </c>
      <c r="AC97">
        <f t="shared" si="2"/>
        <v>0</v>
      </c>
    </row>
    <row r="98" spans="2:29" x14ac:dyDescent="0.55000000000000004">
      <c r="B98" s="8" t="s">
        <v>414</v>
      </c>
      <c r="C98" s="8"/>
      <c r="D98" s="4"/>
      <c r="E98" s="5"/>
      <c r="F98" s="5"/>
      <c r="G98" s="5"/>
      <c r="H98" s="5"/>
      <c r="I98" s="5"/>
      <c r="J98" s="18"/>
      <c r="O98" t="s">
        <v>282</v>
      </c>
      <c r="P98" t="s">
        <v>283</v>
      </c>
      <c r="Q98" t="s">
        <v>284</v>
      </c>
      <c r="R98" t="s">
        <v>285</v>
      </c>
      <c r="S98" t="s">
        <v>286</v>
      </c>
      <c r="T98" t="s">
        <v>287</v>
      </c>
      <c r="U98" t="s">
        <v>288</v>
      </c>
      <c r="AA98">
        <f t="shared" si="0"/>
        <v>0</v>
      </c>
      <c r="AB98">
        <f t="shared" si="1"/>
        <v>0</v>
      </c>
      <c r="AC98">
        <f t="shared" si="2"/>
        <v>0</v>
      </c>
    </row>
    <row r="99" spans="2:29" x14ac:dyDescent="0.55000000000000004">
      <c r="B99" s="8" t="s">
        <v>415</v>
      </c>
      <c r="C99" s="8" t="s">
        <v>613</v>
      </c>
      <c r="D99" s="4" t="s">
        <v>322</v>
      </c>
      <c r="E99" s="33">
        <v>4528640</v>
      </c>
      <c r="F99" s="5"/>
      <c r="G99" s="5"/>
      <c r="H99" s="5"/>
      <c r="I99" s="5"/>
      <c r="J99" s="18" t="s">
        <v>460</v>
      </c>
      <c r="L99" t="s">
        <v>333</v>
      </c>
      <c r="M99" t="s">
        <v>263</v>
      </c>
      <c r="O99">
        <v>251</v>
      </c>
      <c r="P99">
        <f t="shared" ref="P99:P106" si="3">O99*O$97</f>
        <v>20.080000000000002</v>
      </c>
      <c r="Q99">
        <v>6</v>
      </c>
      <c r="R99">
        <v>10</v>
      </c>
      <c r="S99">
        <f t="shared" ref="S99:S118" si="4">SUM(O99:R99)</f>
        <v>287.08</v>
      </c>
      <c r="T99">
        <v>300</v>
      </c>
      <c r="U99">
        <f t="shared" ref="U99:U107" si="5">T99-S99</f>
        <v>12.920000000000016</v>
      </c>
      <c r="V99" s="22" t="s">
        <v>309</v>
      </c>
      <c r="W99" t="s">
        <v>314</v>
      </c>
      <c r="Z99">
        <v>339670</v>
      </c>
      <c r="AA99">
        <f t="shared" si="0"/>
        <v>0</v>
      </c>
      <c r="AB99">
        <f t="shared" si="1"/>
        <v>0</v>
      </c>
      <c r="AC99">
        <f t="shared" si="2"/>
        <v>0</v>
      </c>
    </row>
    <row r="100" spans="2:29" x14ac:dyDescent="0.55000000000000004">
      <c r="B100" s="8" t="s">
        <v>416</v>
      </c>
      <c r="C100" s="8" t="s">
        <v>599</v>
      </c>
      <c r="D100" s="4" t="s">
        <v>38</v>
      </c>
      <c r="E100" s="5"/>
      <c r="F100" s="5"/>
      <c r="G100" s="5" t="s">
        <v>464</v>
      </c>
      <c r="H100" s="5">
        <v>2208600</v>
      </c>
      <c r="I100" s="5"/>
      <c r="J100" s="18"/>
      <c r="L100" t="s">
        <v>321</v>
      </c>
      <c r="M100" s="34" t="s">
        <v>291</v>
      </c>
      <c r="O100">
        <v>200</v>
      </c>
      <c r="P100">
        <f t="shared" si="3"/>
        <v>16</v>
      </c>
      <c r="Q100">
        <v>10</v>
      </c>
      <c r="R100">
        <v>17</v>
      </c>
      <c r="S100">
        <f t="shared" si="4"/>
        <v>243</v>
      </c>
      <c r="T100">
        <v>444</v>
      </c>
      <c r="U100" s="36">
        <f t="shared" si="5"/>
        <v>201</v>
      </c>
      <c r="V100" t="s">
        <v>310</v>
      </c>
      <c r="W100" t="s">
        <v>314</v>
      </c>
      <c r="AA100">
        <f t="shared" si="0"/>
        <v>0</v>
      </c>
      <c r="AB100">
        <f t="shared" si="1"/>
        <v>0</v>
      </c>
      <c r="AC100">
        <f t="shared" si="2"/>
        <v>2208600</v>
      </c>
    </row>
    <row r="101" spans="2:29" x14ac:dyDescent="0.55000000000000004">
      <c r="B101" s="8" t="s">
        <v>417</v>
      </c>
      <c r="C101" s="8"/>
      <c r="D101" s="4" t="s">
        <v>290</v>
      </c>
      <c r="E101" s="5"/>
      <c r="F101" s="5"/>
      <c r="G101" s="5" t="s">
        <v>464</v>
      </c>
      <c r="H101" s="5">
        <v>120000</v>
      </c>
      <c r="I101" s="5"/>
      <c r="J101" s="18" t="s">
        <v>461</v>
      </c>
      <c r="L101" t="s">
        <v>456</v>
      </c>
      <c r="M101" t="s">
        <v>295</v>
      </c>
      <c r="N101" t="s">
        <v>323</v>
      </c>
      <c r="O101">
        <v>86</v>
      </c>
      <c r="P101">
        <f t="shared" si="3"/>
        <v>6.88</v>
      </c>
      <c r="Q101">
        <v>0</v>
      </c>
      <c r="R101">
        <v>5</v>
      </c>
      <c r="S101">
        <f t="shared" si="4"/>
        <v>97.88</v>
      </c>
      <c r="T101">
        <v>120</v>
      </c>
      <c r="U101">
        <f t="shared" si="5"/>
        <v>22.120000000000005</v>
      </c>
      <c r="V101" t="s">
        <v>309</v>
      </c>
      <c r="W101" t="s">
        <v>313</v>
      </c>
      <c r="AA101">
        <f t="shared" si="0"/>
        <v>0</v>
      </c>
      <c r="AB101">
        <f t="shared" si="1"/>
        <v>0</v>
      </c>
      <c r="AC101">
        <f t="shared" si="2"/>
        <v>120000</v>
      </c>
    </row>
    <row r="102" spans="2:29" x14ac:dyDescent="0.55000000000000004">
      <c r="B102" s="8" t="s">
        <v>418</v>
      </c>
      <c r="C102" s="8" t="s">
        <v>616</v>
      </c>
      <c r="D102" s="4" t="s">
        <v>294</v>
      </c>
      <c r="E102" s="5"/>
      <c r="F102" s="5"/>
      <c r="G102" s="5" t="s">
        <v>464</v>
      </c>
      <c r="H102" s="5">
        <v>11232</v>
      </c>
      <c r="I102" s="5"/>
      <c r="J102" s="18"/>
      <c r="L102" s="22" t="s">
        <v>334</v>
      </c>
      <c r="M102" t="s">
        <v>296</v>
      </c>
      <c r="O102">
        <v>202</v>
      </c>
      <c r="P102">
        <f t="shared" si="3"/>
        <v>16.16</v>
      </c>
      <c r="Q102">
        <v>5</v>
      </c>
      <c r="R102">
        <v>12</v>
      </c>
      <c r="S102">
        <f t="shared" si="4"/>
        <v>235.16</v>
      </c>
      <c r="T102">
        <v>250</v>
      </c>
      <c r="U102">
        <f t="shared" si="5"/>
        <v>14.840000000000003</v>
      </c>
      <c r="V102" t="s">
        <v>309</v>
      </c>
      <c r="W102" t="s">
        <v>312</v>
      </c>
      <c r="AA102">
        <f t="shared" si="0"/>
        <v>0</v>
      </c>
      <c r="AB102">
        <f t="shared" si="1"/>
        <v>0</v>
      </c>
      <c r="AC102">
        <f t="shared" si="2"/>
        <v>11232</v>
      </c>
    </row>
    <row r="103" spans="2:29" x14ac:dyDescent="0.55000000000000004">
      <c r="B103" s="8" t="s">
        <v>419</v>
      </c>
      <c r="C103" s="8" t="s">
        <v>646</v>
      </c>
      <c r="D103" s="4" t="s">
        <v>325</v>
      </c>
      <c r="E103" s="5">
        <v>790000</v>
      </c>
      <c r="F103" s="5" t="s">
        <v>289</v>
      </c>
      <c r="G103" s="5"/>
      <c r="H103" s="5"/>
      <c r="I103" s="5"/>
      <c r="J103" s="18"/>
      <c r="L103" t="s">
        <v>333</v>
      </c>
      <c r="M103" t="s">
        <v>297</v>
      </c>
      <c r="O103">
        <v>120</v>
      </c>
      <c r="P103">
        <f t="shared" si="3"/>
        <v>9.6</v>
      </c>
      <c r="Q103">
        <v>10</v>
      </c>
      <c r="R103">
        <v>20</v>
      </c>
      <c r="S103">
        <f t="shared" si="4"/>
        <v>159.6</v>
      </c>
      <c r="T103">
        <v>170</v>
      </c>
      <c r="U103">
        <f t="shared" si="5"/>
        <v>10.400000000000006</v>
      </c>
      <c r="V103" t="s">
        <v>317</v>
      </c>
      <c r="AA103">
        <f t="shared" si="0"/>
        <v>0</v>
      </c>
      <c r="AB103">
        <f t="shared" si="1"/>
        <v>0</v>
      </c>
      <c r="AC103">
        <f t="shared" si="2"/>
        <v>0</v>
      </c>
    </row>
    <row r="104" spans="2:29" x14ac:dyDescent="0.55000000000000004">
      <c r="B104" s="8" t="s">
        <v>420</v>
      </c>
      <c r="C104" s="41" t="s">
        <v>617</v>
      </c>
      <c r="D104" s="4" t="s">
        <v>299</v>
      </c>
      <c r="E104" s="5"/>
      <c r="F104" s="5"/>
      <c r="G104" s="5" t="s">
        <v>464</v>
      </c>
      <c r="H104" s="5">
        <v>432000</v>
      </c>
      <c r="I104" s="5"/>
      <c r="J104" s="18"/>
      <c r="L104" t="s">
        <v>324</v>
      </c>
      <c r="M104" s="34" t="s">
        <v>298</v>
      </c>
      <c r="N104" t="s">
        <v>323</v>
      </c>
      <c r="O104">
        <v>40</v>
      </c>
      <c r="P104">
        <f t="shared" si="3"/>
        <v>3.2</v>
      </c>
      <c r="Q104">
        <v>0</v>
      </c>
      <c r="R104">
        <v>3</v>
      </c>
      <c r="S104">
        <f t="shared" si="4"/>
        <v>46.2</v>
      </c>
      <c r="T104">
        <v>22</v>
      </c>
      <c r="U104">
        <f t="shared" si="5"/>
        <v>-24.200000000000003</v>
      </c>
      <c r="V104" t="s">
        <v>317</v>
      </c>
      <c r="AA104">
        <f t="shared" si="0"/>
        <v>0</v>
      </c>
      <c r="AB104">
        <f t="shared" si="1"/>
        <v>0</v>
      </c>
      <c r="AC104">
        <f t="shared" si="2"/>
        <v>432000</v>
      </c>
    </row>
    <row r="105" spans="2:29" x14ac:dyDescent="0.55000000000000004">
      <c r="B105" s="8" t="s">
        <v>421</v>
      </c>
      <c r="C105" s="8" t="s">
        <v>618</v>
      </c>
      <c r="D105" s="4" t="s">
        <v>326</v>
      </c>
      <c r="E105" s="5"/>
      <c r="F105" s="5"/>
      <c r="G105" s="5"/>
      <c r="H105" s="5">
        <v>2150</v>
      </c>
      <c r="I105" s="5"/>
      <c r="J105" s="18"/>
      <c r="L105" t="s">
        <v>334</v>
      </c>
      <c r="M105" t="s">
        <v>311</v>
      </c>
      <c r="O105">
        <v>65</v>
      </c>
      <c r="P105">
        <f t="shared" si="3"/>
        <v>5.2</v>
      </c>
      <c r="Q105">
        <v>7</v>
      </c>
      <c r="R105">
        <v>13</v>
      </c>
      <c r="S105">
        <f t="shared" si="4"/>
        <v>90.2</v>
      </c>
      <c r="T105">
        <v>100</v>
      </c>
      <c r="U105">
        <f t="shared" si="5"/>
        <v>9.7999999999999972</v>
      </c>
      <c r="V105" t="s">
        <v>317</v>
      </c>
      <c r="W105" t="s">
        <v>315</v>
      </c>
      <c r="AA105">
        <f t="shared" si="0"/>
        <v>0</v>
      </c>
      <c r="AB105">
        <f t="shared" si="1"/>
        <v>0</v>
      </c>
      <c r="AC105">
        <f t="shared" si="2"/>
        <v>0</v>
      </c>
    </row>
    <row r="106" spans="2:29" x14ac:dyDescent="0.55000000000000004">
      <c r="B106" s="8" t="s">
        <v>422</v>
      </c>
      <c r="C106" s="8"/>
      <c r="D106" s="4" t="s">
        <v>370</v>
      </c>
      <c r="E106" s="5"/>
      <c r="F106" s="5"/>
      <c r="G106" s="5" t="s">
        <v>467</v>
      </c>
      <c r="H106" s="5">
        <v>442340</v>
      </c>
      <c r="I106" s="5"/>
      <c r="J106" s="18"/>
      <c r="L106" t="s">
        <v>457</v>
      </c>
      <c r="M106" s="34" t="s">
        <v>369</v>
      </c>
      <c r="O106">
        <v>41</v>
      </c>
      <c r="P106">
        <f t="shared" si="3"/>
        <v>3.2800000000000002</v>
      </c>
      <c r="R106">
        <v>10</v>
      </c>
      <c r="S106">
        <f t="shared" si="4"/>
        <v>54.28</v>
      </c>
      <c r="T106">
        <v>80</v>
      </c>
      <c r="U106">
        <f t="shared" si="5"/>
        <v>25.72</v>
      </c>
      <c r="AA106">
        <f t="shared" si="0"/>
        <v>0</v>
      </c>
      <c r="AB106">
        <f t="shared" si="1"/>
        <v>442340</v>
      </c>
      <c r="AC106">
        <f t="shared" si="2"/>
        <v>0</v>
      </c>
    </row>
    <row r="107" spans="2:29" x14ac:dyDescent="0.55000000000000004">
      <c r="B107" s="8" t="s">
        <v>423</v>
      </c>
      <c r="C107" s="8" t="s">
        <v>617</v>
      </c>
      <c r="D107" s="4" t="s">
        <v>468</v>
      </c>
      <c r="E107" s="5"/>
      <c r="F107" s="5"/>
      <c r="G107" s="5" t="s">
        <v>464</v>
      </c>
      <c r="H107" s="5">
        <v>254150</v>
      </c>
      <c r="I107" s="5"/>
      <c r="J107" s="18"/>
      <c r="L107" t="s">
        <v>456</v>
      </c>
      <c r="M107" t="s">
        <v>316</v>
      </c>
      <c r="O107" s="22">
        <v>687</v>
      </c>
      <c r="P107">
        <f>O107*O$96</f>
        <v>68.7</v>
      </c>
      <c r="Q107">
        <v>8</v>
      </c>
      <c r="R107">
        <v>10</v>
      </c>
      <c r="S107">
        <f t="shared" si="4"/>
        <v>773.7</v>
      </c>
      <c r="T107">
        <v>820</v>
      </c>
      <c r="U107">
        <f t="shared" si="5"/>
        <v>46.299999999999955</v>
      </c>
      <c r="V107" t="s">
        <v>318</v>
      </c>
      <c r="W107" t="s">
        <v>320</v>
      </c>
      <c r="AA107">
        <f t="shared" si="0"/>
        <v>0</v>
      </c>
      <c r="AB107">
        <f t="shared" si="1"/>
        <v>0</v>
      </c>
      <c r="AC107">
        <f t="shared" si="2"/>
        <v>254150</v>
      </c>
    </row>
    <row r="108" spans="2:29" x14ac:dyDescent="0.55000000000000004">
      <c r="B108" s="8"/>
      <c r="C108" s="8"/>
      <c r="D108" s="4"/>
      <c r="E108" s="5"/>
      <c r="F108" s="5"/>
      <c r="G108" s="5"/>
      <c r="H108" s="5"/>
      <c r="I108" s="5"/>
      <c r="J108" s="18"/>
      <c r="L108" t="s">
        <v>456</v>
      </c>
      <c r="M108" s="23" t="s">
        <v>319</v>
      </c>
      <c r="O108">
        <v>672</v>
      </c>
      <c r="P108">
        <f>O108*O$96</f>
        <v>67.2</v>
      </c>
      <c r="Q108">
        <v>10</v>
      </c>
      <c r="R108">
        <v>20</v>
      </c>
      <c r="S108">
        <f t="shared" si="4"/>
        <v>769.2</v>
      </c>
      <c r="T108">
        <v>820</v>
      </c>
      <c r="U108">
        <f t="shared" ref="U108:U118" si="6">T108-S108</f>
        <v>50.799999999999955</v>
      </c>
      <c r="V108" t="s">
        <v>318</v>
      </c>
      <c r="W108" t="s">
        <v>320</v>
      </c>
      <c r="AA108">
        <f t="shared" si="0"/>
        <v>0</v>
      </c>
      <c r="AB108">
        <f t="shared" si="1"/>
        <v>0</v>
      </c>
      <c r="AC108">
        <f t="shared" si="2"/>
        <v>0</v>
      </c>
    </row>
    <row r="109" spans="2:29" hidden="1" x14ac:dyDescent="0.55000000000000004">
      <c r="B109" s="8" t="s">
        <v>424</v>
      </c>
      <c r="C109" s="8"/>
      <c r="D109" s="4" t="s">
        <v>280</v>
      </c>
      <c r="E109" s="5"/>
      <c r="F109" s="5"/>
      <c r="G109" s="5"/>
      <c r="H109" s="5">
        <v>200000</v>
      </c>
      <c r="I109" s="5"/>
      <c r="J109" s="18"/>
      <c r="L109" t="s">
        <v>334</v>
      </c>
      <c r="M109" t="s">
        <v>327</v>
      </c>
      <c r="N109" t="s">
        <v>337</v>
      </c>
      <c r="O109">
        <v>158</v>
      </c>
      <c r="P109">
        <f t="shared" ref="P109:P118" si="7">O109*O$97</f>
        <v>12.64</v>
      </c>
      <c r="Q109">
        <v>0</v>
      </c>
      <c r="R109">
        <v>7</v>
      </c>
      <c r="S109">
        <f t="shared" si="4"/>
        <v>177.64</v>
      </c>
      <c r="T109">
        <v>195</v>
      </c>
      <c r="U109">
        <f t="shared" si="6"/>
        <v>17.360000000000014</v>
      </c>
      <c r="AA109">
        <f t="shared" si="0"/>
        <v>0</v>
      </c>
      <c r="AB109">
        <f t="shared" si="1"/>
        <v>0</v>
      </c>
      <c r="AC109">
        <f t="shared" si="2"/>
        <v>0</v>
      </c>
    </row>
    <row r="110" spans="2:29" hidden="1" x14ac:dyDescent="0.55000000000000004">
      <c r="B110" s="8" t="s">
        <v>425</v>
      </c>
      <c r="C110" s="8"/>
      <c r="D110" s="4" t="s">
        <v>281</v>
      </c>
      <c r="E110" s="5"/>
      <c r="F110" s="5"/>
      <c r="G110" s="5"/>
      <c r="H110" s="5">
        <v>170000</v>
      </c>
      <c r="I110" s="5"/>
      <c r="J110" s="18"/>
      <c r="L110" s="22" t="s">
        <v>333</v>
      </c>
      <c r="M110" t="s">
        <v>330</v>
      </c>
      <c r="O110">
        <v>268.60000000000002</v>
      </c>
      <c r="P110">
        <f t="shared" si="7"/>
        <v>21.488000000000003</v>
      </c>
      <c r="Q110">
        <v>0</v>
      </c>
      <c r="R110">
        <v>7</v>
      </c>
      <c r="S110">
        <f t="shared" si="4"/>
        <v>297.08800000000002</v>
      </c>
      <c r="T110">
        <v>330</v>
      </c>
      <c r="U110">
        <f t="shared" si="6"/>
        <v>32.911999999999978</v>
      </c>
      <c r="AA110">
        <f t="shared" si="0"/>
        <v>0</v>
      </c>
      <c r="AB110">
        <f t="shared" si="1"/>
        <v>0</v>
      </c>
      <c r="AC110">
        <f t="shared" si="2"/>
        <v>0</v>
      </c>
    </row>
    <row r="111" spans="2:29" hidden="1" x14ac:dyDescent="0.55000000000000004">
      <c r="B111" s="8" t="s">
        <v>426</v>
      </c>
      <c r="C111" s="8"/>
      <c r="D111" s="4"/>
      <c r="E111" s="5"/>
      <c r="F111" s="5"/>
      <c r="G111" s="5"/>
      <c r="H111" s="5"/>
      <c r="I111" s="5"/>
      <c r="J111" s="18"/>
      <c r="L111" t="s">
        <v>333</v>
      </c>
      <c r="M111" t="s">
        <v>328</v>
      </c>
      <c r="N111" t="s">
        <v>337</v>
      </c>
      <c r="O111">
        <v>24.8</v>
      </c>
      <c r="P111">
        <f t="shared" si="7"/>
        <v>1.9840000000000002</v>
      </c>
      <c r="Q111">
        <v>3</v>
      </c>
      <c r="R111">
        <v>7</v>
      </c>
      <c r="S111">
        <f t="shared" si="4"/>
        <v>36.784000000000006</v>
      </c>
      <c r="T111">
        <v>45</v>
      </c>
      <c r="U111">
        <f t="shared" si="6"/>
        <v>8.215999999999994</v>
      </c>
      <c r="W111">
        <v>16</v>
      </c>
      <c r="X111">
        <f>T111/W111</f>
        <v>2.8125</v>
      </c>
      <c r="AA111">
        <f t="shared" si="0"/>
        <v>0</v>
      </c>
      <c r="AB111">
        <f t="shared" si="1"/>
        <v>0</v>
      </c>
      <c r="AC111">
        <f t="shared" si="2"/>
        <v>0</v>
      </c>
    </row>
    <row r="112" spans="2:29" hidden="1" x14ac:dyDescent="0.55000000000000004">
      <c r="B112" s="8" t="s">
        <v>427</v>
      </c>
      <c r="C112" s="8"/>
      <c r="D112" s="4"/>
      <c r="E112" s="5"/>
      <c r="F112" s="5"/>
      <c r="G112" s="5"/>
      <c r="H112" s="5"/>
      <c r="I112" s="5"/>
      <c r="J112" s="18"/>
      <c r="L112" t="s">
        <v>333</v>
      </c>
      <c r="M112" t="s">
        <v>329</v>
      </c>
      <c r="N112" t="s">
        <v>337</v>
      </c>
      <c r="O112">
        <v>230</v>
      </c>
      <c r="P112">
        <f t="shared" si="7"/>
        <v>18.400000000000002</v>
      </c>
      <c r="Q112">
        <v>3</v>
      </c>
      <c r="R112">
        <v>7</v>
      </c>
      <c r="S112">
        <f t="shared" si="4"/>
        <v>258.39999999999998</v>
      </c>
      <c r="T112">
        <v>280</v>
      </c>
      <c r="U112">
        <f t="shared" si="6"/>
        <v>21.600000000000023</v>
      </c>
      <c r="W112">
        <v>16</v>
      </c>
      <c r="X112">
        <f>T112/W112</f>
        <v>17.5</v>
      </c>
      <c r="AA112">
        <f t="shared" si="0"/>
        <v>0</v>
      </c>
      <c r="AB112">
        <f t="shared" si="1"/>
        <v>0</v>
      </c>
      <c r="AC112">
        <f t="shared" si="2"/>
        <v>0</v>
      </c>
    </row>
    <row r="113" spans="2:29" hidden="1" x14ac:dyDescent="0.55000000000000004">
      <c r="B113" s="8" t="s">
        <v>428</v>
      </c>
      <c r="C113" s="8"/>
      <c r="D113" s="4"/>
      <c r="E113" s="5"/>
      <c r="F113" s="5"/>
      <c r="G113" s="5"/>
      <c r="H113" s="5"/>
      <c r="I113" s="5"/>
      <c r="J113" s="18"/>
      <c r="L113" t="s">
        <v>333</v>
      </c>
      <c r="M113" t="s">
        <v>331</v>
      </c>
      <c r="N113" t="s">
        <v>332</v>
      </c>
      <c r="O113">
        <v>180</v>
      </c>
      <c r="P113">
        <f t="shared" si="7"/>
        <v>14.4</v>
      </c>
      <c r="Q113">
        <v>5</v>
      </c>
      <c r="R113">
        <v>8</v>
      </c>
      <c r="S113">
        <f t="shared" si="4"/>
        <v>207.4</v>
      </c>
      <c r="T113">
        <v>220</v>
      </c>
      <c r="U113">
        <f t="shared" si="6"/>
        <v>12.599999999999994</v>
      </c>
      <c r="AA113">
        <f t="shared" si="0"/>
        <v>0</v>
      </c>
      <c r="AB113">
        <f t="shared" si="1"/>
        <v>0</v>
      </c>
      <c r="AC113">
        <f t="shared" si="2"/>
        <v>0</v>
      </c>
    </row>
    <row r="114" spans="2:29" x14ac:dyDescent="0.55000000000000004">
      <c r="B114" s="8" t="s">
        <v>469</v>
      </c>
      <c r="C114" s="8" t="s">
        <v>646</v>
      </c>
      <c r="D114" s="4" t="s">
        <v>371</v>
      </c>
      <c r="E114" s="5">
        <v>800000</v>
      </c>
      <c r="F114" s="5"/>
      <c r="G114" s="5"/>
      <c r="H114" s="5"/>
      <c r="I114" s="5"/>
      <c r="J114" s="18"/>
      <c r="L114" t="s">
        <v>333</v>
      </c>
      <c r="M114" t="s">
        <v>335</v>
      </c>
      <c r="O114">
        <v>240</v>
      </c>
      <c r="P114">
        <f t="shared" si="7"/>
        <v>19.2</v>
      </c>
      <c r="Q114">
        <v>4</v>
      </c>
      <c r="R114">
        <v>10</v>
      </c>
      <c r="S114">
        <f t="shared" si="4"/>
        <v>273.2</v>
      </c>
      <c r="T114">
        <v>290</v>
      </c>
      <c r="U114">
        <f t="shared" si="6"/>
        <v>16.800000000000011</v>
      </c>
      <c r="W114" t="s">
        <v>336</v>
      </c>
      <c r="AA114">
        <f t="shared" si="0"/>
        <v>0</v>
      </c>
      <c r="AB114">
        <f t="shared" si="1"/>
        <v>0</v>
      </c>
      <c r="AC114">
        <f t="shared" si="2"/>
        <v>0</v>
      </c>
    </row>
    <row r="115" spans="2:29" x14ac:dyDescent="0.55000000000000004">
      <c r="B115" s="8" t="s">
        <v>424</v>
      </c>
      <c r="C115" s="8" t="s">
        <v>615</v>
      </c>
      <c r="D115" s="4" t="s">
        <v>458</v>
      </c>
      <c r="E115" s="5"/>
      <c r="F115" s="5"/>
      <c r="G115" s="5" t="s">
        <v>466</v>
      </c>
      <c r="H115" s="5">
        <v>200000</v>
      </c>
      <c r="I115" s="5"/>
      <c r="J115" s="18"/>
      <c r="L115" t="s">
        <v>456</v>
      </c>
      <c r="M115" t="s">
        <v>338</v>
      </c>
      <c r="O115">
        <v>102</v>
      </c>
      <c r="P115">
        <f t="shared" si="7"/>
        <v>8.16</v>
      </c>
      <c r="Q115">
        <v>5</v>
      </c>
      <c r="R115">
        <v>10</v>
      </c>
      <c r="S115">
        <f t="shared" si="4"/>
        <v>125.16</v>
      </c>
      <c r="T115">
        <v>140</v>
      </c>
      <c r="U115">
        <f t="shared" si="6"/>
        <v>14.840000000000003</v>
      </c>
      <c r="V115" t="s">
        <v>341</v>
      </c>
      <c r="W115" t="s">
        <v>339</v>
      </c>
      <c r="AA115">
        <f t="shared" si="0"/>
        <v>200000</v>
      </c>
      <c r="AB115">
        <f t="shared" si="1"/>
        <v>0</v>
      </c>
      <c r="AC115">
        <f t="shared" si="2"/>
        <v>0</v>
      </c>
    </row>
    <row r="116" spans="2:29" x14ac:dyDescent="0.55000000000000004">
      <c r="B116" s="8" t="s">
        <v>425</v>
      </c>
      <c r="C116" s="8" t="s">
        <v>615</v>
      </c>
      <c r="D116" s="4" t="s">
        <v>458</v>
      </c>
      <c r="E116" s="5"/>
      <c r="F116" s="5"/>
      <c r="G116" s="5" t="s">
        <v>466</v>
      </c>
      <c r="H116" s="5">
        <v>200000</v>
      </c>
      <c r="I116" s="5"/>
      <c r="J116" s="18"/>
      <c r="L116" t="s">
        <v>333</v>
      </c>
      <c r="M116" s="24" t="s">
        <v>340</v>
      </c>
      <c r="N116">
        <v>2007</v>
      </c>
      <c r="O116">
        <v>140</v>
      </c>
      <c r="P116">
        <f t="shared" si="7"/>
        <v>11.200000000000001</v>
      </c>
      <c r="Q116">
        <v>5</v>
      </c>
      <c r="R116">
        <v>10</v>
      </c>
      <c r="S116">
        <f t="shared" si="4"/>
        <v>166.2</v>
      </c>
      <c r="T116">
        <v>180</v>
      </c>
      <c r="U116">
        <f t="shared" si="6"/>
        <v>13.800000000000011</v>
      </c>
      <c r="V116" t="s">
        <v>309</v>
      </c>
      <c r="W116" t="s">
        <v>314</v>
      </c>
      <c r="AA116">
        <f t="shared" si="0"/>
        <v>200000</v>
      </c>
      <c r="AB116">
        <f t="shared" si="1"/>
        <v>0</v>
      </c>
      <c r="AC116">
        <f t="shared" si="2"/>
        <v>0</v>
      </c>
    </row>
    <row r="117" spans="2:29" x14ac:dyDescent="0.55000000000000004">
      <c r="B117" s="8" t="s">
        <v>426</v>
      </c>
      <c r="C117" s="8" t="s">
        <v>615</v>
      </c>
      <c r="D117" s="4" t="s">
        <v>459</v>
      </c>
      <c r="E117" s="5"/>
      <c r="F117" s="5"/>
      <c r="G117" s="5" t="s">
        <v>466</v>
      </c>
      <c r="H117" s="5">
        <v>170000</v>
      </c>
      <c r="I117" s="5"/>
      <c r="J117" s="18"/>
      <c r="L117" t="s">
        <v>333</v>
      </c>
      <c r="M117" s="24" t="s">
        <v>340</v>
      </c>
      <c r="N117">
        <v>2015</v>
      </c>
      <c r="O117">
        <v>202</v>
      </c>
      <c r="P117">
        <f t="shared" si="7"/>
        <v>16.16</v>
      </c>
      <c r="Q117">
        <v>5</v>
      </c>
      <c r="R117">
        <v>10</v>
      </c>
      <c r="S117">
        <f t="shared" si="4"/>
        <v>233.16</v>
      </c>
      <c r="T117">
        <v>250</v>
      </c>
      <c r="U117">
        <f t="shared" si="6"/>
        <v>16.840000000000003</v>
      </c>
      <c r="V117" t="s">
        <v>309</v>
      </c>
      <c r="W117" t="s">
        <v>314</v>
      </c>
      <c r="AA117">
        <f t="shared" si="0"/>
        <v>170000</v>
      </c>
      <c r="AB117">
        <f t="shared" si="1"/>
        <v>0</v>
      </c>
      <c r="AC117">
        <f t="shared" si="2"/>
        <v>0</v>
      </c>
    </row>
    <row r="118" spans="2:29" x14ac:dyDescent="0.55000000000000004">
      <c r="B118" s="8" t="s">
        <v>427</v>
      </c>
      <c r="C118" s="8" t="s">
        <v>614</v>
      </c>
      <c r="D118" s="4" t="s">
        <v>290</v>
      </c>
      <c r="E118" s="5"/>
      <c r="F118" s="5"/>
      <c r="G118" s="5" t="s">
        <v>464</v>
      </c>
      <c r="H118" s="5">
        <v>76940</v>
      </c>
      <c r="I118" s="5"/>
      <c r="J118" s="18"/>
      <c r="M118" t="s">
        <v>343</v>
      </c>
      <c r="N118">
        <v>122</v>
      </c>
      <c r="O118">
        <f>N118*0.75</f>
        <v>91.5</v>
      </c>
      <c r="P118">
        <f t="shared" si="7"/>
        <v>7.32</v>
      </c>
      <c r="Q118">
        <v>5</v>
      </c>
      <c r="R118">
        <v>10</v>
      </c>
      <c r="S118">
        <f t="shared" si="4"/>
        <v>113.82</v>
      </c>
      <c r="T118">
        <v>135</v>
      </c>
      <c r="U118">
        <f t="shared" si="6"/>
        <v>21.180000000000007</v>
      </c>
      <c r="W118" t="s">
        <v>342</v>
      </c>
      <c r="AA118">
        <f t="shared" si="0"/>
        <v>0</v>
      </c>
      <c r="AB118">
        <f t="shared" si="1"/>
        <v>0</v>
      </c>
      <c r="AC118">
        <f t="shared" si="2"/>
        <v>76940</v>
      </c>
    </row>
    <row r="119" spans="2:29" x14ac:dyDescent="0.55000000000000004">
      <c r="B119" s="8"/>
      <c r="C119" s="8"/>
      <c r="D119" s="4"/>
      <c r="E119" s="5"/>
      <c r="F119" s="5"/>
      <c r="G119" s="5"/>
      <c r="H119" s="5"/>
      <c r="I119" s="5"/>
      <c r="J119" s="18"/>
      <c r="L119" t="s">
        <v>472</v>
      </c>
      <c r="M119" t="s">
        <v>471</v>
      </c>
      <c r="N119">
        <v>5.35</v>
      </c>
      <c r="O119">
        <f>N119*3</f>
        <v>16.049999999999997</v>
      </c>
      <c r="P119">
        <f>ROUND(O119*O$97,2)</f>
        <v>1.28</v>
      </c>
      <c r="Q119">
        <v>2</v>
      </c>
      <c r="R119">
        <v>4</v>
      </c>
      <c r="S119">
        <f t="shared" ref="S119" si="8">SUM(O119:R119)</f>
        <v>23.33</v>
      </c>
      <c r="T119">
        <v>25.5</v>
      </c>
      <c r="U119">
        <f t="shared" ref="U119" si="9">T119-S119</f>
        <v>2.1700000000000017</v>
      </c>
      <c r="V119" t="s">
        <v>474</v>
      </c>
      <c r="W119" t="s">
        <v>474</v>
      </c>
    </row>
    <row r="120" spans="2:29" x14ac:dyDescent="0.55000000000000004">
      <c r="B120" s="8" t="s">
        <v>497</v>
      </c>
      <c r="C120" s="8"/>
      <c r="D120" s="4" t="s">
        <v>498</v>
      </c>
      <c r="E120" s="5"/>
      <c r="F120" s="5"/>
      <c r="G120" s="5" t="s">
        <v>501</v>
      </c>
      <c r="H120" s="5">
        <v>1565000</v>
      </c>
      <c r="I120" s="5"/>
      <c r="J120" s="18"/>
      <c r="L120" t="s">
        <v>479</v>
      </c>
      <c r="M120" t="s">
        <v>473</v>
      </c>
      <c r="O120">
        <v>158</v>
      </c>
      <c r="P120">
        <f>ROUND(O120*O$97,2)</f>
        <v>12.64</v>
      </c>
      <c r="Q120">
        <v>6</v>
      </c>
      <c r="R120">
        <v>10</v>
      </c>
      <c r="S120">
        <f t="shared" ref="S120" si="10">SUM(O120:R120)</f>
        <v>186.64</v>
      </c>
      <c r="T120">
        <v>200</v>
      </c>
      <c r="U120">
        <f t="shared" ref="U120" si="11">T120-S120</f>
        <v>13.360000000000014</v>
      </c>
      <c r="V120" t="s">
        <v>341</v>
      </c>
      <c r="W120" t="s">
        <v>476</v>
      </c>
      <c r="Y120">
        <v>190410</v>
      </c>
    </row>
    <row r="121" spans="2:29" x14ac:dyDescent="0.55000000000000004">
      <c r="B121" s="8" t="s">
        <v>536</v>
      </c>
      <c r="C121" s="8"/>
      <c r="D121" s="4" t="s">
        <v>499</v>
      </c>
      <c r="E121" s="5">
        <v>2200000</v>
      </c>
      <c r="F121" s="5" t="s">
        <v>502</v>
      </c>
      <c r="G121" s="5"/>
      <c r="H121" s="5"/>
      <c r="I121" s="5"/>
      <c r="J121" s="18"/>
      <c r="L121" t="s">
        <v>479</v>
      </c>
      <c r="M121" t="s">
        <v>475</v>
      </c>
      <c r="O121">
        <v>30</v>
      </c>
      <c r="P121">
        <f>ROUND(O121*O$97,2)</f>
        <v>2.4</v>
      </c>
      <c r="Q121">
        <v>5</v>
      </c>
      <c r="R121">
        <v>10</v>
      </c>
      <c r="S121">
        <f t="shared" ref="S121" si="12">SUM(O121:R121)</f>
        <v>47.4</v>
      </c>
      <c r="T121">
        <v>90</v>
      </c>
      <c r="U121">
        <f t="shared" ref="U121" si="13">T121-S121</f>
        <v>42.6</v>
      </c>
      <c r="W121" t="s">
        <v>476</v>
      </c>
      <c r="Y121">
        <v>345665</v>
      </c>
    </row>
    <row r="122" spans="2:29" x14ac:dyDescent="0.55000000000000004">
      <c r="B122" s="8" t="s">
        <v>537</v>
      </c>
      <c r="C122" s="8"/>
      <c r="D122" s="4" t="s">
        <v>500</v>
      </c>
      <c r="E122" s="5"/>
      <c r="F122" s="5"/>
      <c r="G122" s="5"/>
      <c r="H122" s="5">
        <v>40000</v>
      </c>
      <c r="I122" s="5"/>
      <c r="J122" s="18"/>
      <c r="L122" t="s">
        <v>478</v>
      </c>
      <c r="M122" t="s">
        <v>477</v>
      </c>
      <c r="O122">
        <v>165</v>
      </c>
      <c r="P122">
        <f>ROUND(O122*O$97,2)</f>
        <v>13.2</v>
      </c>
      <c r="Q122">
        <v>7</v>
      </c>
      <c r="R122">
        <v>11</v>
      </c>
      <c r="S122">
        <f t="shared" ref="S122" si="14">SUM(O122:R122)</f>
        <v>196.2</v>
      </c>
      <c r="T122">
        <v>215</v>
      </c>
      <c r="U122">
        <f t="shared" ref="U122" si="15">T122-S122</f>
        <v>18.800000000000011</v>
      </c>
      <c r="AA122">
        <f>IF(G144=AA$66,H144,0)</f>
        <v>0</v>
      </c>
      <c r="AB122">
        <f>IF(G144=AB$66,H144,0)</f>
        <v>0</v>
      </c>
      <c r="AC122">
        <f>IF(G144=AC$66,H144,0)</f>
        <v>0</v>
      </c>
    </row>
    <row r="123" spans="2:29" x14ac:dyDescent="0.55000000000000004">
      <c r="B123" s="8" t="s">
        <v>538</v>
      </c>
      <c r="C123" s="8"/>
      <c r="D123" s="4" t="s">
        <v>290</v>
      </c>
      <c r="E123" s="5"/>
      <c r="F123" s="5"/>
      <c r="G123" s="5"/>
      <c r="H123" s="5">
        <v>120000</v>
      </c>
      <c r="I123" s="5"/>
      <c r="J123" s="18"/>
      <c r="L123" t="s">
        <v>333</v>
      </c>
      <c r="M123" t="s">
        <v>480</v>
      </c>
      <c r="AA123">
        <f>IF(G145=AA$66,H145,0)</f>
        <v>0</v>
      </c>
      <c r="AB123">
        <f>IF(G145=AB$66,H145,0)</f>
        <v>0</v>
      </c>
      <c r="AC123">
        <f>IF(G145=AC$66,H145,0)</f>
        <v>0</v>
      </c>
    </row>
    <row r="124" spans="2:29" x14ac:dyDescent="0.55000000000000004">
      <c r="B124" s="8"/>
      <c r="C124" s="8"/>
      <c r="D124" s="4"/>
      <c r="E124" s="5"/>
      <c r="F124" s="5"/>
      <c r="G124" s="5"/>
      <c r="H124" s="5"/>
      <c r="I124" s="5"/>
      <c r="J124" s="18"/>
      <c r="L124" t="s">
        <v>508</v>
      </c>
      <c r="M124" t="s">
        <v>291</v>
      </c>
      <c r="O124">
        <v>156.5</v>
      </c>
      <c r="Q124">
        <v>10</v>
      </c>
      <c r="R124">
        <v>12</v>
      </c>
      <c r="S124">
        <f t="shared" ref="S124" si="16">SUM(O124:R124)</f>
        <v>178.5</v>
      </c>
      <c r="T124">
        <v>220</v>
      </c>
      <c r="U124">
        <f t="shared" ref="U124:U126" si="17">T124-S124</f>
        <v>41.5</v>
      </c>
      <c r="W124" t="s">
        <v>505</v>
      </c>
      <c r="AA124">
        <f>IF(G146=AA$66,H146,0)</f>
        <v>0</v>
      </c>
      <c r="AB124">
        <f>IF(G146=AB$66,H146,0)</f>
        <v>0</v>
      </c>
      <c r="AC124">
        <f>IF(G146=AC$66,H146,0)</f>
        <v>0</v>
      </c>
    </row>
    <row r="125" spans="2:29" x14ac:dyDescent="0.55000000000000004">
      <c r="B125" s="8" t="s">
        <v>539</v>
      </c>
      <c r="C125" s="8" t="s">
        <v>609</v>
      </c>
      <c r="D125" s="4" t="s">
        <v>532</v>
      </c>
      <c r="E125" s="5"/>
      <c r="F125" s="5"/>
      <c r="G125" s="5" t="s">
        <v>526</v>
      </c>
      <c r="H125" s="5">
        <v>378000</v>
      </c>
      <c r="I125" s="5"/>
      <c r="J125" s="18"/>
      <c r="L125" t="s">
        <v>525</v>
      </c>
      <c r="M125" t="s">
        <v>503</v>
      </c>
      <c r="O125">
        <v>35</v>
      </c>
      <c r="P125">
        <f>ROUND(O125*O$97,2)</f>
        <v>2.8</v>
      </c>
      <c r="R125">
        <v>8</v>
      </c>
      <c r="S125">
        <f t="shared" ref="S125:S126" si="18">SUM(O125:R125)</f>
        <v>45.8</v>
      </c>
      <c r="T125">
        <v>50</v>
      </c>
      <c r="U125">
        <f t="shared" si="17"/>
        <v>4.2000000000000028</v>
      </c>
      <c r="W125" t="s">
        <v>504</v>
      </c>
    </row>
    <row r="126" spans="2:29" x14ac:dyDescent="0.55000000000000004">
      <c r="B126" s="8" t="s">
        <v>540</v>
      </c>
      <c r="C126" s="8" t="s">
        <v>646</v>
      </c>
      <c r="D126" s="4" t="s">
        <v>531</v>
      </c>
      <c r="E126" s="5">
        <v>1070000</v>
      </c>
      <c r="F126" s="5"/>
      <c r="G126" s="5"/>
      <c r="H126" s="5"/>
      <c r="I126" s="5"/>
      <c r="J126" s="18"/>
      <c r="L126" t="s">
        <v>522</v>
      </c>
      <c r="M126" t="s">
        <v>506</v>
      </c>
      <c r="O126">
        <v>110</v>
      </c>
      <c r="P126">
        <f>ROUND(O126*O$97,2)</f>
        <v>8.8000000000000007</v>
      </c>
      <c r="Q126">
        <v>5</v>
      </c>
      <c r="R126">
        <v>9</v>
      </c>
      <c r="S126">
        <f t="shared" si="18"/>
        <v>132.80000000000001</v>
      </c>
      <c r="T126">
        <v>150</v>
      </c>
      <c r="U126">
        <f t="shared" si="17"/>
        <v>17.199999999999989</v>
      </c>
      <c r="W126" t="s">
        <v>507</v>
      </c>
    </row>
    <row r="127" spans="2:29" x14ac:dyDescent="0.55000000000000004">
      <c r="B127" s="8" t="s">
        <v>541</v>
      </c>
      <c r="C127" s="8"/>
      <c r="D127" s="4" t="s">
        <v>294</v>
      </c>
      <c r="E127" s="5"/>
      <c r="F127" s="5"/>
      <c r="G127" s="5"/>
      <c r="H127" s="5">
        <v>6300</v>
      </c>
      <c r="I127" s="5"/>
      <c r="J127" s="18" t="s">
        <v>529</v>
      </c>
      <c r="L127" t="s">
        <v>523</v>
      </c>
      <c r="M127" t="s">
        <v>520</v>
      </c>
      <c r="O127">
        <v>41</v>
      </c>
      <c r="P127">
        <f>ROUND(O127*O$97,2)</f>
        <v>3.28</v>
      </c>
      <c r="Q127">
        <v>5</v>
      </c>
      <c r="R127">
        <v>9</v>
      </c>
      <c r="S127">
        <f t="shared" ref="S127" si="19">SUM(O127:R127)</f>
        <v>58.28</v>
      </c>
      <c r="T127">
        <v>70</v>
      </c>
      <c r="U127">
        <f t="shared" ref="U127" si="20">T127-S127</f>
        <v>11.719999999999999</v>
      </c>
      <c r="W127" t="s">
        <v>521</v>
      </c>
    </row>
    <row r="128" spans="2:29" x14ac:dyDescent="0.55000000000000004">
      <c r="B128" s="8" t="s">
        <v>542</v>
      </c>
      <c r="C128" s="8"/>
      <c r="D128" s="4" t="s">
        <v>290</v>
      </c>
      <c r="E128" s="5"/>
      <c r="F128" s="5"/>
      <c r="G128" s="5"/>
      <c r="H128" s="5">
        <v>80000</v>
      </c>
      <c r="I128" s="5"/>
      <c r="J128" s="18" t="s">
        <v>529</v>
      </c>
      <c r="L128" t="s">
        <v>535</v>
      </c>
      <c r="M128" t="s">
        <v>524</v>
      </c>
      <c r="O128">
        <v>83</v>
      </c>
      <c r="P128">
        <f>ROUND(O128*O$97,2)</f>
        <v>6.64</v>
      </c>
      <c r="R128">
        <v>9</v>
      </c>
      <c r="S128">
        <f t="shared" ref="S128" si="21">SUM(O128:R128)</f>
        <v>98.64</v>
      </c>
      <c r="T128">
        <v>110</v>
      </c>
      <c r="U128">
        <f t="shared" ref="U128" si="22">T128-S128</f>
        <v>11.36</v>
      </c>
      <c r="W128" t="s">
        <v>504</v>
      </c>
    </row>
    <row r="129" spans="2:29" x14ac:dyDescent="0.55000000000000004">
      <c r="B129" s="8" t="s">
        <v>543</v>
      </c>
      <c r="C129" s="8"/>
      <c r="D129" s="4" t="s">
        <v>527</v>
      </c>
      <c r="E129" s="5"/>
      <c r="F129" s="5"/>
      <c r="G129" s="5"/>
      <c r="H129" s="5">
        <v>200000</v>
      </c>
      <c r="I129" s="5"/>
      <c r="J129" s="18" t="s">
        <v>529</v>
      </c>
      <c r="L129" t="s">
        <v>309</v>
      </c>
      <c r="M129" t="s">
        <v>296</v>
      </c>
      <c r="O129">
        <v>211</v>
      </c>
      <c r="P129">
        <f>ROUND(O129*O$97,2)</f>
        <v>16.88</v>
      </c>
      <c r="Q129">
        <v>5</v>
      </c>
      <c r="R129">
        <v>9</v>
      </c>
      <c r="S129">
        <f t="shared" ref="S129:S131" si="23">SUM(O129:R129)</f>
        <v>241.88</v>
      </c>
      <c r="T129">
        <v>250</v>
      </c>
      <c r="U129">
        <f t="shared" ref="U129:U131" si="24">T129-S129</f>
        <v>8.1200000000000045</v>
      </c>
    </row>
    <row r="130" spans="2:29" x14ac:dyDescent="0.55000000000000004">
      <c r="B130" s="8" t="s">
        <v>544</v>
      </c>
      <c r="C130" s="8"/>
      <c r="D130" s="4" t="s">
        <v>527</v>
      </c>
      <c r="E130" s="5"/>
      <c r="F130" s="5"/>
      <c r="G130" s="5"/>
      <c r="H130" s="5">
        <v>200000</v>
      </c>
      <c r="I130" s="5"/>
      <c r="J130" s="18" t="s">
        <v>529</v>
      </c>
      <c r="L130" t="s">
        <v>652</v>
      </c>
      <c r="M130" t="s">
        <v>653</v>
      </c>
      <c r="O130">
        <v>36.799999999999997</v>
      </c>
      <c r="P130">
        <f>ROUND(O130*O$97,2)</f>
        <v>2.94</v>
      </c>
      <c r="Q130">
        <v>3</v>
      </c>
      <c r="R130">
        <v>14</v>
      </c>
      <c r="S130">
        <f t="shared" si="23"/>
        <v>56.739999999999995</v>
      </c>
      <c r="T130">
        <v>65</v>
      </c>
      <c r="U130">
        <f t="shared" si="24"/>
        <v>8.2600000000000051</v>
      </c>
    </row>
    <row r="131" spans="2:29" x14ac:dyDescent="0.55000000000000004">
      <c r="B131" s="8" t="s">
        <v>545</v>
      </c>
      <c r="C131" s="8"/>
      <c r="D131" s="4" t="s">
        <v>528</v>
      </c>
      <c r="E131" s="5"/>
      <c r="F131" s="5"/>
      <c r="G131" s="5"/>
      <c r="H131" s="5">
        <v>170000</v>
      </c>
      <c r="I131" s="5"/>
      <c r="J131" s="18" t="s">
        <v>529</v>
      </c>
      <c r="L131" t="s">
        <v>654</v>
      </c>
      <c r="M131" t="s">
        <v>655</v>
      </c>
      <c r="O131">
        <v>56.5</v>
      </c>
      <c r="P131">
        <f>ROUND(O131*O$97,2)</f>
        <v>4.5199999999999996</v>
      </c>
      <c r="Q131">
        <v>4</v>
      </c>
      <c r="R131">
        <v>9</v>
      </c>
      <c r="S131">
        <f t="shared" si="23"/>
        <v>74.02</v>
      </c>
      <c r="T131">
        <v>80</v>
      </c>
      <c r="U131">
        <f t="shared" si="24"/>
        <v>5.980000000000004</v>
      </c>
      <c r="W131" t="s">
        <v>656</v>
      </c>
    </row>
    <row r="132" spans="2:29" x14ac:dyDescent="0.55000000000000004">
      <c r="B132" s="8" t="s">
        <v>546</v>
      </c>
      <c r="C132" s="8" t="s">
        <v>609</v>
      </c>
      <c r="D132" s="4" t="s">
        <v>533</v>
      </c>
      <c r="E132" s="5"/>
      <c r="F132" s="5"/>
      <c r="G132" s="5" t="s">
        <v>362</v>
      </c>
      <c r="H132" s="5">
        <v>896400</v>
      </c>
      <c r="I132" s="5"/>
      <c r="J132" s="18"/>
    </row>
    <row r="133" spans="2:29" x14ac:dyDescent="0.55000000000000004">
      <c r="B133" s="8" t="s">
        <v>547</v>
      </c>
      <c r="C133" s="8" t="s">
        <v>646</v>
      </c>
      <c r="D133" s="4" t="s">
        <v>534</v>
      </c>
      <c r="E133" s="5">
        <v>1100000</v>
      </c>
      <c r="F133" s="5"/>
      <c r="G133" s="5"/>
      <c r="H133" s="5"/>
      <c r="I133" s="5"/>
      <c r="J133" s="18"/>
    </row>
    <row r="134" spans="2:29" x14ac:dyDescent="0.55000000000000004">
      <c r="B134" s="8" t="s">
        <v>548</v>
      </c>
      <c r="C134" s="8"/>
      <c r="D134" s="4" t="s">
        <v>294</v>
      </c>
      <c r="E134" s="5"/>
      <c r="F134" s="5"/>
      <c r="G134" s="5"/>
      <c r="H134" s="5">
        <v>6300</v>
      </c>
      <c r="I134" s="5"/>
      <c r="J134" s="18"/>
    </row>
    <row r="135" spans="2:29" x14ac:dyDescent="0.55000000000000004">
      <c r="B135" s="8" t="s">
        <v>549</v>
      </c>
      <c r="C135" s="8"/>
      <c r="D135" s="4" t="s">
        <v>290</v>
      </c>
      <c r="E135" s="5"/>
      <c r="F135" s="5"/>
      <c r="G135" s="5"/>
      <c r="H135" s="5">
        <v>90000</v>
      </c>
      <c r="I135" s="5"/>
      <c r="J135" s="18"/>
    </row>
    <row r="136" spans="2:29" x14ac:dyDescent="0.55000000000000004">
      <c r="B136" s="8"/>
      <c r="C136" s="8"/>
      <c r="D136" s="4"/>
      <c r="E136" s="5"/>
      <c r="F136" s="5"/>
      <c r="G136" s="5"/>
      <c r="H136" s="5"/>
      <c r="I136" s="5"/>
      <c r="J136" s="18"/>
    </row>
    <row r="137" spans="2:29" x14ac:dyDescent="0.55000000000000004">
      <c r="B137" s="8"/>
      <c r="C137" s="8"/>
      <c r="D137" s="4"/>
      <c r="E137" s="5"/>
      <c r="F137" s="5"/>
      <c r="G137" s="5"/>
      <c r="H137" s="5"/>
      <c r="I137" s="5"/>
      <c r="J137" s="18"/>
    </row>
    <row r="138" spans="2:29" x14ac:dyDescent="0.55000000000000004">
      <c r="B138" s="8"/>
      <c r="C138" s="8"/>
      <c r="D138" s="4"/>
      <c r="E138" s="5"/>
      <c r="F138" s="5"/>
      <c r="G138" s="5"/>
      <c r="H138" s="5"/>
      <c r="I138" s="5"/>
      <c r="J138" s="18"/>
    </row>
    <row r="139" spans="2:29" x14ac:dyDescent="0.55000000000000004">
      <c r="B139" s="8"/>
      <c r="C139" s="8"/>
      <c r="D139" s="4"/>
      <c r="E139" s="5"/>
      <c r="F139" s="5"/>
      <c r="G139" s="5"/>
      <c r="H139" s="5"/>
      <c r="I139" s="5"/>
      <c r="J139" s="18"/>
    </row>
    <row r="140" spans="2:29" x14ac:dyDescent="0.55000000000000004">
      <c r="B140" s="8"/>
      <c r="C140" s="8"/>
      <c r="D140" s="4"/>
      <c r="E140" s="5"/>
      <c r="F140" s="5"/>
      <c r="G140" s="5"/>
      <c r="H140" s="5"/>
      <c r="I140" s="5"/>
      <c r="J140" s="18"/>
    </row>
    <row r="141" spans="2:29" x14ac:dyDescent="0.55000000000000004">
      <c r="B141" s="8"/>
      <c r="C141" s="8"/>
      <c r="D141" s="4"/>
      <c r="E141" s="5"/>
      <c r="F141" s="5"/>
      <c r="G141" s="5"/>
      <c r="H141" s="5"/>
      <c r="I141" s="5"/>
      <c r="J141" s="18"/>
    </row>
    <row r="142" spans="2:29" x14ac:dyDescent="0.55000000000000004">
      <c r="B142" s="8"/>
      <c r="C142" s="8"/>
      <c r="D142" s="4"/>
      <c r="E142" s="5"/>
      <c r="F142" s="5"/>
      <c r="G142" s="5"/>
      <c r="H142" s="5"/>
      <c r="I142" s="5"/>
      <c r="J142" s="18"/>
    </row>
    <row r="143" spans="2:29" x14ac:dyDescent="0.55000000000000004">
      <c r="B143" s="8"/>
      <c r="C143" s="8"/>
      <c r="D143" s="4"/>
      <c r="E143" s="5"/>
      <c r="F143" s="5"/>
      <c r="G143" s="5"/>
      <c r="H143" s="5"/>
      <c r="I143" s="5"/>
      <c r="J143" s="18"/>
    </row>
    <row r="144" spans="2:29" x14ac:dyDescent="0.55000000000000004">
      <c r="B144" s="8"/>
      <c r="C144" s="8"/>
      <c r="D144" s="4"/>
      <c r="E144" s="5"/>
      <c r="F144" s="5"/>
      <c r="G144" s="5"/>
      <c r="H144" s="5"/>
      <c r="I144" s="5"/>
      <c r="J144" s="7"/>
      <c r="AA144">
        <f>IF(G147=AA$66,H147,0)</f>
        <v>0</v>
      </c>
      <c r="AB144">
        <f>IF(G147=AB$66,H147,0)</f>
        <v>0</v>
      </c>
      <c r="AC144">
        <f>IF(G147=AC$66,H147,0)</f>
        <v>0</v>
      </c>
    </row>
    <row r="145" spans="2:29" x14ac:dyDescent="0.55000000000000004">
      <c r="B145" s="4"/>
      <c r="C145" s="4"/>
      <c r="D145" s="4" t="s">
        <v>20</v>
      </c>
      <c r="E145" s="5">
        <f>SUM(E67:E144)</f>
        <v>21930540</v>
      </c>
      <c r="F145" s="5"/>
      <c r="G145" s="5"/>
      <c r="H145" s="5">
        <f>SUM(H67:H144)</f>
        <v>19098345</v>
      </c>
      <c r="I145" s="5"/>
      <c r="J145" s="7"/>
      <c r="M145" s="3"/>
      <c r="AA145">
        <f>IF(G148=AA$66,H148,0)</f>
        <v>0</v>
      </c>
      <c r="AB145">
        <f>IF(G148=AB$66,H148,0)</f>
        <v>0</v>
      </c>
      <c r="AC145">
        <f>IF(G148=AC$66,H148,0)</f>
        <v>0</v>
      </c>
    </row>
    <row r="146" spans="2:29" x14ac:dyDescent="0.55000000000000004">
      <c r="D146" s="4" t="s">
        <v>21</v>
      </c>
      <c r="F146" s="1">
        <f>SUM(F67:F145)</f>
        <v>0</v>
      </c>
      <c r="AA146" s="1">
        <f>SUM(AA67:AA145)</f>
        <v>2280000</v>
      </c>
      <c r="AB146" s="1">
        <f>SUM(AB67:AB145)</f>
        <v>603465</v>
      </c>
      <c r="AC146" s="1">
        <f>SUM(AC67:AC145)</f>
        <v>12090730</v>
      </c>
    </row>
    <row r="147" spans="2:29" x14ac:dyDescent="0.55000000000000004">
      <c r="D147" s="4" t="s">
        <v>93</v>
      </c>
      <c r="F147" s="35">
        <f>E145-H145</f>
        <v>2832195</v>
      </c>
    </row>
    <row r="148" spans="2:29" x14ac:dyDescent="0.55000000000000004">
      <c r="E148" s="5">
        <f>SUM(E67:E88)</f>
        <v>10541900</v>
      </c>
      <c r="H148" s="5">
        <f>SUM(H67:H88)</f>
        <v>10026544</v>
      </c>
      <c r="L148" t="s">
        <v>462</v>
      </c>
      <c r="M148" s="3">
        <f>E148-H148</f>
        <v>515356</v>
      </c>
    </row>
    <row r="149" spans="2:29" x14ac:dyDescent="0.55000000000000004">
      <c r="E149" s="5">
        <f>SUM(E89:E123)</f>
        <v>9218640</v>
      </c>
      <c r="H149" s="5">
        <f>SUM(H89:H123)</f>
        <v>7044801</v>
      </c>
      <c r="L149" t="s">
        <v>463</v>
      </c>
      <c r="M149" s="3">
        <f>E149-H149</f>
        <v>2173839</v>
      </c>
    </row>
    <row r="150" spans="2:29" x14ac:dyDescent="0.55000000000000004">
      <c r="E150" s="1">
        <f>SUM(E125:E144)</f>
        <v>2170000</v>
      </c>
      <c r="H150" s="1">
        <f>SUM(H125:H144)</f>
        <v>2027000</v>
      </c>
      <c r="L150" t="s">
        <v>530</v>
      </c>
      <c r="M150" s="3">
        <f>E150-H150</f>
        <v>143000</v>
      </c>
    </row>
    <row r="151" spans="2:29" x14ac:dyDescent="0.55000000000000004">
      <c r="M151" s="3"/>
    </row>
    <row r="152" spans="2:29" s="1" customFormat="1" x14ac:dyDescent="0.55000000000000004">
      <c r="B152"/>
      <c r="C152"/>
      <c r="D152" t="s">
        <v>170</v>
      </c>
      <c r="E152" s="1">
        <v>400000</v>
      </c>
      <c r="F152" s="1">
        <f>E152*G152</f>
        <v>2000000</v>
      </c>
      <c r="G152" s="1">
        <v>5</v>
      </c>
      <c r="J152" s="14"/>
      <c r="K152"/>
      <c r="L152"/>
      <c r="M152"/>
      <c r="N152"/>
    </row>
    <row r="153" spans="2:29" s="1" customFormat="1" x14ac:dyDescent="0.55000000000000004">
      <c r="B153"/>
      <c r="C153"/>
      <c r="D153" t="s">
        <v>201</v>
      </c>
      <c r="E153" s="1">
        <v>1000000</v>
      </c>
      <c r="F153" s="1">
        <f>E153*G153</f>
        <v>0</v>
      </c>
      <c r="G153" s="1">
        <v>0</v>
      </c>
      <c r="J153" s="14"/>
      <c r="K153"/>
      <c r="L153"/>
      <c r="M153"/>
      <c r="N153"/>
    </row>
    <row r="154" spans="2:29" x14ac:dyDescent="0.55000000000000004">
      <c r="D154" t="s">
        <v>171</v>
      </c>
      <c r="E154" s="1">
        <v>170000</v>
      </c>
      <c r="G154" s="1">
        <v>5</v>
      </c>
    </row>
    <row r="155" spans="2:29" x14ac:dyDescent="0.55000000000000004">
      <c r="D155" t="s">
        <v>176</v>
      </c>
      <c r="E155" s="1">
        <v>114380</v>
      </c>
      <c r="F155" s="1">
        <f>E155*G155</f>
        <v>0</v>
      </c>
      <c r="G155" s="1">
        <v>0</v>
      </c>
      <c r="H155" s="1">
        <v>114380</v>
      </c>
    </row>
    <row r="156" spans="2:29" x14ac:dyDescent="0.55000000000000004">
      <c r="D156" t="s">
        <v>372</v>
      </c>
      <c r="E156" s="1">
        <v>254000</v>
      </c>
      <c r="F156" s="1">
        <f>E156*G156</f>
        <v>254000</v>
      </c>
      <c r="G156" s="1">
        <v>1</v>
      </c>
    </row>
    <row r="157" spans="2:29" x14ac:dyDescent="0.55000000000000004">
      <c r="D157" s="1" t="s">
        <v>179</v>
      </c>
      <c r="F157" s="35">
        <f>SUM(F147:F156)</f>
        <v>5086195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85D7-A83E-412A-AA09-D91C586E9244}">
  <dimension ref="B2:J18"/>
  <sheetViews>
    <sheetView workbookViewId="0">
      <selection activeCell="F11" sqref="F11"/>
    </sheetView>
  </sheetViews>
  <sheetFormatPr defaultRowHeight="18" x14ac:dyDescent="0.55000000000000004"/>
  <cols>
    <col min="1" max="1" width="5.1640625" customWidth="1"/>
    <col min="2" max="2" width="4.25" customWidth="1"/>
    <col min="3" max="3" width="11" bestFit="1" customWidth="1"/>
    <col min="4" max="4" width="26" bestFit="1" customWidth="1"/>
    <col min="6" max="6" width="10.1640625" bestFit="1" customWidth="1"/>
    <col min="7" max="7" width="12.33203125" bestFit="1" customWidth="1"/>
    <col min="8" max="8" width="10.1640625" bestFit="1" customWidth="1"/>
  </cols>
  <sheetData>
    <row r="2" spans="2:10" ht="36" x14ac:dyDescent="0.55000000000000004">
      <c r="B2" s="4" t="s">
        <v>11</v>
      </c>
      <c r="C2" s="42" t="s">
        <v>623</v>
      </c>
      <c r="D2" s="4" t="s">
        <v>621</v>
      </c>
      <c r="E2" s="4" t="s">
        <v>651</v>
      </c>
      <c r="F2" s="4" t="s">
        <v>622</v>
      </c>
      <c r="G2" s="4" t="s">
        <v>624</v>
      </c>
      <c r="H2" s="4" t="s">
        <v>625</v>
      </c>
      <c r="I2" s="4" t="s">
        <v>626</v>
      </c>
      <c r="J2" s="4" t="s">
        <v>631</v>
      </c>
    </row>
    <row r="3" spans="2:10" x14ac:dyDescent="0.55000000000000004">
      <c r="B3" s="4">
        <v>1</v>
      </c>
      <c r="C3" s="4" t="s">
        <v>627</v>
      </c>
      <c r="D3" s="4" t="s">
        <v>628</v>
      </c>
      <c r="E3" s="8" t="s">
        <v>249</v>
      </c>
      <c r="F3" s="43">
        <f>輸出のみ!H69+輸出のみ!H68</f>
        <v>6929600</v>
      </c>
      <c r="G3" s="4" t="s">
        <v>629</v>
      </c>
      <c r="H3" s="43">
        <f>輸出のみ!E70</f>
        <v>7898138</v>
      </c>
      <c r="I3" s="8" t="s">
        <v>249</v>
      </c>
      <c r="J3" s="4" t="s">
        <v>630</v>
      </c>
    </row>
    <row r="4" spans="2:10" x14ac:dyDescent="0.55000000000000004">
      <c r="B4" s="4">
        <v>2</v>
      </c>
      <c r="C4" s="4" t="s">
        <v>632</v>
      </c>
      <c r="D4" s="4" t="s">
        <v>182</v>
      </c>
      <c r="E4" s="8" t="s">
        <v>249</v>
      </c>
      <c r="F4" s="43">
        <f>輸出のみ!H81</f>
        <v>30000</v>
      </c>
      <c r="G4" s="4" t="s">
        <v>629</v>
      </c>
      <c r="H4" s="5">
        <v>850000</v>
      </c>
      <c r="I4" s="8" t="s">
        <v>249</v>
      </c>
      <c r="J4" s="4" t="s">
        <v>630</v>
      </c>
    </row>
    <row r="5" spans="2:10" x14ac:dyDescent="0.55000000000000004">
      <c r="B5" s="4">
        <v>3</v>
      </c>
      <c r="C5" s="4"/>
      <c r="D5" s="4" t="s">
        <v>141</v>
      </c>
      <c r="E5" s="8" t="s">
        <v>249</v>
      </c>
      <c r="F5" s="43">
        <f>輸出のみ!H80</f>
        <v>240000</v>
      </c>
      <c r="G5" s="4" t="s">
        <v>629</v>
      </c>
      <c r="H5" s="5">
        <v>838806</v>
      </c>
      <c r="I5" s="8" t="s">
        <v>249</v>
      </c>
      <c r="J5" s="4" t="s">
        <v>630</v>
      </c>
    </row>
    <row r="6" spans="2:10" x14ac:dyDescent="0.55000000000000004">
      <c r="B6" s="4">
        <v>4</v>
      </c>
      <c r="C6" s="4" t="s">
        <v>633</v>
      </c>
      <c r="D6" s="4" t="s">
        <v>641</v>
      </c>
      <c r="E6" s="8" t="s">
        <v>249</v>
      </c>
      <c r="F6" s="43">
        <f>輸出のみ!H76</f>
        <v>539721</v>
      </c>
      <c r="G6" s="4" t="s">
        <v>629</v>
      </c>
      <c r="H6" s="43">
        <f>輸出のみ!E79</f>
        <v>954956</v>
      </c>
      <c r="I6" s="8" t="s">
        <v>249</v>
      </c>
      <c r="J6" s="4" t="s">
        <v>630</v>
      </c>
    </row>
    <row r="7" spans="2:10" x14ac:dyDescent="0.55000000000000004">
      <c r="B7" s="4">
        <v>5</v>
      </c>
      <c r="C7" s="4" t="s">
        <v>634</v>
      </c>
      <c r="D7" s="4" t="s">
        <v>642</v>
      </c>
      <c r="E7" s="4" t="str">
        <f>輸出のみ!C104</f>
        <v>3/29</v>
      </c>
      <c r="F7" s="43">
        <f>輸出のみ!H104</f>
        <v>432000</v>
      </c>
      <c r="G7" s="4" t="s">
        <v>629</v>
      </c>
      <c r="H7" s="43">
        <f>輸出のみ!E103</f>
        <v>790000</v>
      </c>
      <c r="I7" s="4" t="s">
        <v>289</v>
      </c>
      <c r="J7" s="4" t="s">
        <v>630</v>
      </c>
    </row>
    <row r="8" spans="2:10" x14ac:dyDescent="0.55000000000000004">
      <c r="B8" s="4">
        <v>6</v>
      </c>
      <c r="C8" s="4" t="s">
        <v>635</v>
      </c>
      <c r="D8" s="4" t="s">
        <v>643</v>
      </c>
      <c r="E8" s="4" t="str">
        <f>輸出のみ!C90</f>
        <v>3/2</v>
      </c>
      <c r="F8" s="43">
        <f>輸出のみ!H91</f>
        <v>66744</v>
      </c>
      <c r="G8" s="4" t="s">
        <v>467</v>
      </c>
      <c r="H8" s="5">
        <v>420000</v>
      </c>
      <c r="I8" s="4" t="str">
        <f>輸出のみ!C94</f>
        <v>4/8</v>
      </c>
      <c r="J8" s="4" t="s">
        <v>630</v>
      </c>
    </row>
    <row r="9" spans="2:10" x14ac:dyDescent="0.55000000000000004">
      <c r="B9" s="4">
        <v>7</v>
      </c>
      <c r="C9" s="4"/>
      <c r="D9" s="4" t="s">
        <v>644</v>
      </c>
      <c r="E9" s="4" t="str">
        <f>輸出のみ!C91</f>
        <v>3/2</v>
      </c>
      <c r="F9" s="43">
        <f>輸出のみ!H90</f>
        <v>94381</v>
      </c>
      <c r="G9" s="4" t="s">
        <v>467</v>
      </c>
      <c r="H9" s="43">
        <v>480000</v>
      </c>
      <c r="I9" s="4" t="str">
        <f>輸出のみ!C94</f>
        <v>4/8</v>
      </c>
      <c r="J9" s="4" t="s">
        <v>630</v>
      </c>
    </row>
    <row r="10" spans="2:10" x14ac:dyDescent="0.55000000000000004">
      <c r="B10" s="4">
        <v>8</v>
      </c>
      <c r="C10" s="4" t="s">
        <v>636</v>
      </c>
      <c r="D10" s="4" t="s">
        <v>645</v>
      </c>
      <c r="E10" s="4" t="str">
        <f>輸出のみ!C100</f>
        <v>4/8</v>
      </c>
      <c r="F10" s="43">
        <f>輸出のみ!H100</f>
        <v>2208600</v>
      </c>
      <c r="G10" s="4" t="s">
        <v>629</v>
      </c>
      <c r="H10" s="43">
        <f>輸出のみ!E99</f>
        <v>4528640</v>
      </c>
      <c r="I10" s="4" t="str">
        <f>輸出のみ!C99</f>
        <v>4/8</v>
      </c>
      <c r="J10" s="8" t="s">
        <v>648</v>
      </c>
    </row>
    <row r="11" spans="2:10" x14ac:dyDescent="0.55000000000000004">
      <c r="B11" s="4">
        <v>9</v>
      </c>
      <c r="C11" s="4" t="s">
        <v>637</v>
      </c>
      <c r="D11" s="4" t="s">
        <v>141</v>
      </c>
      <c r="E11" s="4"/>
      <c r="F11" s="43">
        <f>輸出のみ!H106</f>
        <v>442340</v>
      </c>
      <c r="G11" s="4" t="s">
        <v>467</v>
      </c>
      <c r="H11" s="43">
        <f>輸出のみ!E114</f>
        <v>800000</v>
      </c>
      <c r="I11" s="4" t="str">
        <f>輸出のみ!C114</f>
        <v>5/17</v>
      </c>
      <c r="J11" s="4" t="s">
        <v>630</v>
      </c>
    </row>
    <row r="12" spans="2:10" x14ac:dyDescent="0.55000000000000004">
      <c r="B12" s="4">
        <v>10</v>
      </c>
      <c r="C12" s="4" t="s">
        <v>638</v>
      </c>
      <c r="D12" s="4" t="s">
        <v>647</v>
      </c>
      <c r="E12" s="4"/>
      <c r="F12" s="43">
        <f>輸出のみ!H120</f>
        <v>1565000</v>
      </c>
      <c r="G12" s="4" t="s">
        <v>467</v>
      </c>
      <c r="H12" s="43">
        <f>輸出のみ!E121</f>
        <v>2200000</v>
      </c>
      <c r="I12" s="4" t="s">
        <v>289</v>
      </c>
      <c r="J12" s="8" t="s">
        <v>648</v>
      </c>
    </row>
    <row r="13" spans="2:10" x14ac:dyDescent="0.55000000000000004">
      <c r="B13" s="4">
        <v>11</v>
      </c>
      <c r="C13" s="4" t="s">
        <v>639</v>
      </c>
      <c r="D13" s="4" t="s">
        <v>503</v>
      </c>
      <c r="E13" s="4" t="str">
        <f>輸出のみ!C125</f>
        <v>5/10</v>
      </c>
      <c r="F13" s="43">
        <f>輸出のみ!H125</f>
        <v>378000</v>
      </c>
      <c r="G13" s="4" t="s">
        <v>629</v>
      </c>
      <c r="H13" s="43">
        <f>輸出のみ!E126</f>
        <v>1070000</v>
      </c>
      <c r="I13" s="4" t="str">
        <f>輸出のみ!C126</f>
        <v>5/17</v>
      </c>
      <c r="J13" s="8" t="s">
        <v>648</v>
      </c>
    </row>
    <row r="14" spans="2:10" x14ac:dyDescent="0.55000000000000004">
      <c r="B14" s="4">
        <v>12</v>
      </c>
      <c r="C14" s="4" t="s">
        <v>640</v>
      </c>
      <c r="D14" s="4" t="s">
        <v>649</v>
      </c>
      <c r="E14" s="4" t="str">
        <f>輸出のみ!C132</f>
        <v>5/10</v>
      </c>
      <c r="F14" s="43">
        <f>輸出のみ!H132</f>
        <v>896400</v>
      </c>
      <c r="G14" s="4" t="s">
        <v>629</v>
      </c>
      <c r="H14" s="43">
        <f>輸出のみ!E133</f>
        <v>1100000</v>
      </c>
      <c r="I14" s="4" t="str">
        <f>輸出のみ!C133</f>
        <v>5/17</v>
      </c>
      <c r="J14" s="8" t="s">
        <v>648</v>
      </c>
    </row>
    <row r="15" spans="2:10" x14ac:dyDescent="0.55000000000000004">
      <c r="B15" s="4"/>
      <c r="C15" s="4"/>
      <c r="D15" s="4"/>
      <c r="E15" s="4"/>
      <c r="F15" s="43"/>
      <c r="G15" s="4"/>
      <c r="H15" s="43"/>
      <c r="I15" s="4"/>
      <c r="J15" s="8"/>
    </row>
    <row r="16" spans="2:10" x14ac:dyDescent="0.55000000000000004">
      <c r="B16" s="4"/>
      <c r="C16" s="4"/>
      <c r="D16" s="4"/>
      <c r="E16" s="4"/>
      <c r="F16" s="43"/>
      <c r="G16" s="4"/>
      <c r="H16" s="43"/>
      <c r="I16" s="4"/>
      <c r="J16" s="8"/>
    </row>
    <row r="17" spans="2:10" x14ac:dyDescent="0.55000000000000004">
      <c r="B17" s="4"/>
      <c r="C17" s="4"/>
      <c r="D17" s="4"/>
      <c r="E17" s="4"/>
      <c r="F17" s="43"/>
      <c r="G17" s="4"/>
      <c r="H17" s="43"/>
      <c r="I17" s="4"/>
      <c r="J17" s="8"/>
    </row>
    <row r="18" spans="2:10" x14ac:dyDescent="0.55000000000000004">
      <c r="E18" t="s">
        <v>650</v>
      </c>
      <c r="F18" s="3">
        <f>SUM(F3:F17)</f>
        <v>13822786</v>
      </c>
      <c r="H18" s="3">
        <f>SUM(H3:H17)</f>
        <v>21930540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トータル</vt:lpstr>
      <vt:lpstr>1月</vt:lpstr>
      <vt:lpstr>2月</vt:lpstr>
      <vt:lpstr>3月 </vt:lpstr>
      <vt:lpstr>4月 </vt:lpstr>
      <vt:lpstr>5月</vt:lpstr>
      <vt:lpstr>12月</vt:lpstr>
      <vt:lpstr>輸出のみ</vt:lpstr>
      <vt:lpstr>装置とInvoice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2018-09-04T09:35:22Z</dcterms:created>
  <dcterms:modified xsi:type="dcterms:W3CDTF">2019-05-16T11:16:41Z</dcterms:modified>
</cp:coreProperties>
</file>