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A8EE08E0-AC7E-4C90-855D-5DD87BF36EF2}" xr6:coauthVersionLast="43" xr6:coauthVersionMax="43" xr10:uidLastSave="{00000000-0000-0000-0000-000000000000}"/>
  <bookViews>
    <workbookView xWindow="390" yWindow="320" windowWidth="17460" windowHeight="11090" activeTab="8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12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1" l="1"/>
  <c r="E14" i="11"/>
  <c r="I14" i="11"/>
  <c r="H14" i="11"/>
  <c r="H18" i="11" s="1"/>
  <c r="F18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J12" i="1" l="1"/>
  <c r="J9" i="1"/>
  <c r="J15" i="1"/>
  <c r="C6" i="1" l="1"/>
  <c r="C5" i="1"/>
  <c r="J6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P129" i="10" l="1"/>
  <c r="S129" i="10" s="1"/>
  <c r="U129" i="10" s="1"/>
  <c r="H150" i="10" l="1"/>
  <c r="E150" i="10"/>
  <c r="H149" i="10"/>
  <c r="E149" i="10"/>
  <c r="P128" i="10"/>
  <c r="S128" i="10" s="1"/>
  <c r="U128" i="10" s="1"/>
  <c r="M150" i="10" l="1"/>
  <c r="P127" i="10"/>
  <c r="S127" i="10" s="1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48" i="10"/>
  <c r="E148" i="10"/>
  <c r="F146" i="10"/>
  <c r="H145" i="10"/>
  <c r="E145" i="10"/>
  <c r="F156" i="10"/>
  <c r="AC145" i="10"/>
  <c r="AC144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45" i="10"/>
  <c r="AB144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45" i="10"/>
  <c r="AA144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47" i="10" l="1"/>
  <c r="AC146" i="10"/>
  <c r="AA146" i="10"/>
  <c r="AB146" i="10"/>
  <c r="O15" i="1"/>
  <c r="N15" i="1"/>
  <c r="L15" i="1"/>
  <c r="K15" i="1"/>
  <c r="H15" i="1"/>
  <c r="H9" i="1"/>
  <c r="F15" i="1"/>
  <c r="E15" i="1"/>
  <c r="F9" i="1"/>
  <c r="E9" i="1"/>
  <c r="D9" i="1"/>
  <c r="P15" i="1" l="1"/>
  <c r="I15" i="1"/>
  <c r="D15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49" i="10" l="1"/>
  <c r="E65" i="10" l="1"/>
  <c r="F31" i="4" l="1"/>
  <c r="O82" i="10" l="1"/>
  <c r="M148" i="10" l="1"/>
  <c r="F153" i="10"/>
  <c r="F155" i="10" l="1"/>
  <c r="F152" i="10" l="1"/>
  <c r="F157" i="10" s="1"/>
  <c r="O9" i="1" l="1"/>
  <c r="H24" i="9" l="1"/>
  <c r="F24" i="9"/>
  <c r="F26" i="9" s="1"/>
  <c r="H38" i="5" l="1"/>
  <c r="H24" i="6"/>
  <c r="H24" i="3" l="1"/>
  <c r="H27" i="2"/>
  <c r="F24" i="6" l="1"/>
  <c r="F26" i="6" l="1"/>
  <c r="C7" i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P10" i="1" s="1"/>
  <c r="C15" i="1"/>
  <c r="P16" i="1" s="1"/>
  <c r="E3" i="5"/>
  <c r="E37" i="5" s="1"/>
  <c r="F39" i="5" s="1"/>
  <c r="E3" i="6" s="1"/>
  <c r="E23" i="6" s="1"/>
  <c r="F25" i="6" s="1"/>
  <c r="E3" i="9" s="1"/>
  <c r="E23" i="9" s="1"/>
  <c r="F25" i="9" s="1"/>
  <c r="S15" i="1"/>
  <c r="U15" i="1"/>
  <c r="T15" i="1"/>
  <c r="W15" i="1"/>
  <c r="R15" i="1" l="1"/>
  <c r="Y15" i="1" s="1"/>
</calcChain>
</file>

<file path=xl/sharedStrings.xml><?xml version="1.0" encoding="utf-8"?>
<sst xmlns="http://schemas.openxmlformats.org/spreadsheetml/2006/main" count="1072" uniqueCount="652">
  <si>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</si>
  <si>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</si>
  <si>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</si>
  <si>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</si>
  <si>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</si>
  <si>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</si>
  <si>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</si>
  <si>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</si>
  <si>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</si>
  <si>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</si>
  <si>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</si>
  <si>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</si>
  <si>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</si>
  <si>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</si>
  <si>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</si>
  <si>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</si>
  <si>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</si>
  <si>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</si>
  <si>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</si>
  <si>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</si>
  <si>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</si>
  <si>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</si>
  <si>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</si>
  <si>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</si>
  <si>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</si>
  <si>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</si>
  <si>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</si>
  <si>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</si>
  <si>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</si>
  <si>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</si>
  <si>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</si>
  <si>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</si>
  <si>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</si>
  <si>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</si>
  <si>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</si>
  <si>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</si>
  <si>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</si>
  <si>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</si>
  <si>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</si>
  <si>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</si>
  <si>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</si>
  <si>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</si>
  <si>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</si>
  <si>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</si>
  <si>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</si>
  <si>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</si>
  <si>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</si>
  <si>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</si>
  <si>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</si>
  <si>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</si>
  <si>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</si>
  <si>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</si>
  <si>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</si>
  <si>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</si>
  <si>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</si>
  <si>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</si>
  <si>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</si>
  <si>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</si>
  <si>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</si>
  <si>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</si>
  <si>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</si>
  <si>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</si>
  <si>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</si>
  <si>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</si>
  <si>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</si>
  <si>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</si>
  <si>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</si>
  <si>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</si>
  <si>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</si>
  <si>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</si>
  <si>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</si>
  <si>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</si>
  <si>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</si>
  <si>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</si>
  <si>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</si>
  <si>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</si>
  <si>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</si>
  <si>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</si>
  <si>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</si>
  <si>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</si>
  <si>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</si>
  <si>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</si>
  <si>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</si>
  <si>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</si>
  <si>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</si>
  <si>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</si>
  <si>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</si>
  <si>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</si>
  <si>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</si>
  <si>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</si>
  <si>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</si>
  <si>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</si>
  <si>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</si>
  <si>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</si>
  <si>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</si>
  <si>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</si>
  <si>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</si>
  <si>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</si>
  <si>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</si>
  <si>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</si>
  <si>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</si>
  <si>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</si>
  <si>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</si>
  <si>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</si>
  <si>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</si>
  <si>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</si>
  <si>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</si>
  <si>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</si>
  <si>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</si>
  <si>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</si>
  <si>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</si>
  <si>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</si>
  <si>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</si>
  <si>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</si>
  <si>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</si>
  <si>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</si>
  <si>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</si>
  <si>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</si>
  <si>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</si>
  <si>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</si>
  <si>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</si>
  <si>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</si>
  <si>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</si>
  <si>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</si>
  <si>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</si>
  <si>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</si>
  <si>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</si>
  <si>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</si>
  <si>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</si>
  <si>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</si>
  <si>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</si>
  <si>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</si>
  <si>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</si>
  <si>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</si>
  <si>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</si>
  <si>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</si>
  <si>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</si>
  <si>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</si>
  <si>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</si>
  <si>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</si>
  <si>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</si>
  <si>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</si>
  <si>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</si>
  <si>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</si>
  <si>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</si>
  <si>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</si>
  <si>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</si>
  <si>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</si>
  <si>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</si>
  <si>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</si>
  <si>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</si>
  <si>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</si>
  <si>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</si>
  <si>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</si>
  <si>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</si>
  <si>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</si>
  <si>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</si>
  <si>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</si>
  <si>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</si>
  <si>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</si>
  <si>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</si>
  <si>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</si>
  <si>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</si>
  <si>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</si>
  <si>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</si>
  <si>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</si>
  <si>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</si>
  <si>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</si>
  <si>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</si>
  <si>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</si>
  <si>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</si>
  <si>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</si>
  <si>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</si>
  <si>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</si>
  <si>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</si>
  <si>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</si>
  <si>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</si>
  <si>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</si>
  <si>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</si>
  <si>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</si>
  <si>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</si>
  <si>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</si>
  <si>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</si>
  <si>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</si>
  <si>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</si>
  <si>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</si>
  <si>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</si>
  <si>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</si>
  <si>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</si>
  <si>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</si>
  <si>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</si>
  <si>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</si>
  <si>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</si>
  <si>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</si>
  <si>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</si>
  <si>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</si>
  <si>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</si>
  <si>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</si>
  <si>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</si>
  <si>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</si>
  <si>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</si>
  <si>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</si>
  <si>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</si>
  <si>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</si>
  <si>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</si>
  <si>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</si>
  <si>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</si>
  <si>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</si>
  <si>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</si>
  <si>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</si>
  <si>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</si>
  <si>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</si>
  <si>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</si>
  <si>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</si>
  <si>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</si>
  <si>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</si>
  <si>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</si>
  <si>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</si>
  <si>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</si>
  <si>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</si>
  <si>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</si>
  <si>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</si>
  <si>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</si>
  <si>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</si>
  <si>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</si>
  <si>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</si>
  <si>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</si>
  <si>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</si>
  <si>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</si>
  <si>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</si>
  <si>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</si>
  <si>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</si>
  <si>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</si>
  <si>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</si>
  <si>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</si>
  <si>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</si>
  <si>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</si>
  <si>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</si>
  <si>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</si>
  <si>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</si>
  <si>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</si>
  <si>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</si>
  <si>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</si>
  <si>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</si>
  <si>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</si>
  <si>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</si>
  <si>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</si>
  <si>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</si>
  <si>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</si>
  <si>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</si>
  <si>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</si>
  <si>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</si>
  <si>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</si>
  <si>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</si>
  <si>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</si>
  <si>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</si>
  <si>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</si>
  <si>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</si>
  <si>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</si>
  <si>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</si>
  <si>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</si>
  <si>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</si>
  <si>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</si>
  <si>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</si>
  <si>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</si>
  <si>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</si>
  <si>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</si>
  <si>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</si>
  <si>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</si>
  <si>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</si>
  <si>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</si>
  <si>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</si>
  <si>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</si>
  <si>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</si>
  <si>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</si>
  <si>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</si>
  <si>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</si>
  <si>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</si>
  <si>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</si>
  <si>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</si>
  <si>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</si>
  <si>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</si>
  <si>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</si>
  <si>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</si>
  <si>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</si>
  <si>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</si>
  <si>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</si>
  <si>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</si>
  <si>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</si>
  <si>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</si>
  <si>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</si>
  <si>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</si>
  <si>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</si>
  <si>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</si>
  <si>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</si>
  <si>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</si>
  <si>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</si>
  <si>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</si>
  <si>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</si>
  <si>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</si>
  <si>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</si>
  <si>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</si>
  <si>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</si>
  <si>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</si>
  <si>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</si>
  <si>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</si>
  <si>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</si>
  <si>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</si>
  <si>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</si>
  <si>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</si>
  <si>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</si>
  <si>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</si>
  <si>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</si>
  <si>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</si>
  <si>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</si>
  <si>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</si>
  <si>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</si>
  <si>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</si>
  <si>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</si>
  <si>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</si>
  <si>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</si>
  <si>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</si>
  <si>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</si>
  <si>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</si>
  <si>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</si>
  <si>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</si>
  <si>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</si>
  <si>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</si>
  <si>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</si>
  <si>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</si>
  <si>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</si>
  <si>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</si>
  <si>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</si>
  <si>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</si>
  <si>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</si>
  <si>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</si>
  <si>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</si>
  <si>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</si>
  <si>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</si>
  <si>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</si>
  <si>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</si>
  <si>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</si>
  <si>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</si>
  <si>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</si>
  <si>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</si>
  <si>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</si>
  <si>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</si>
  <si>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</si>
  <si>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</si>
  <si>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</si>
  <si>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</si>
  <si>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</si>
  <si>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</si>
  <si>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</si>
  <si>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</si>
  <si>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</si>
  <si>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</si>
  <si>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</si>
  <si>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</si>
  <si>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</si>
  <si>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</si>
  <si>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</si>
  <si>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</si>
  <si>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</si>
  <si>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</si>
  <si>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</si>
  <si>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</si>
  <si>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</si>
  <si>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</si>
  <si>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</si>
  <si>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</si>
  <si>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</si>
  <si>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</si>
  <si>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</si>
  <si>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</si>
  <si>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</si>
  <si>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</si>
  <si>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</si>
  <si>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</si>
  <si>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</si>
  <si>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</si>
  <si>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</si>
  <si>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</si>
  <si>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</si>
  <si>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</si>
  <si>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</si>
  <si>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</si>
  <si>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</si>
  <si>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</si>
  <si>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</si>
  <si>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</si>
  <si>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</si>
  <si>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</si>
  <si>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</si>
  <si>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</si>
  <si>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</si>
  <si>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</si>
  <si>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</si>
  <si>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</si>
  <si>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</si>
  <si>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</si>
  <si>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</si>
  <si>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</si>
  <si>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</si>
  <si>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</si>
  <si>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</si>
  <si>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</si>
  <si>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</si>
  <si>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</si>
  <si>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</si>
  <si>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</si>
  <si>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</si>
  <si>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</si>
  <si>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</si>
  <si>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</si>
  <si>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</si>
  <si>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</si>
  <si>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</si>
  <si>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</si>
  <si>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</si>
  <si>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</si>
  <si>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</si>
  <si>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</si>
  <si>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</si>
  <si>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</si>
  <si>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</si>
  <si>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</si>
  <si>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</si>
  <si>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</si>
  <si>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</si>
  <si>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</si>
  <si>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</si>
  <si>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</si>
  <si>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</si>
  <si>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</si>
  <si>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</si>
  <si>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</si>
  <si>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</si>
  <si>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</si>
  <si>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</si>
  <si>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</si>
  <si>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</si>
  <si>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</si>
  <si>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</si>
  <si>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</si>
  <si>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</si>
  <si>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</si>
  <si>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</si>
  <si>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</si>
  <si>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</si>
  <si>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</si>
  <si>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</si>
  <si>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</si>
  <si>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</si>
  <si>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</si>
  <si>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</si>
  <si>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</si>
  <si>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</si>
  <si>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</si>
  <si>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</si>
  <si>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</si>
  <si>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未出荷</t>
    <rPh sb="0" eb="2">
      <t>ミシュッカ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</si>
  <si>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</si>
  <si>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</si>
  <si>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</si>
  <si>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</si>
  <si>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</si>
  <si>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</si>
  <si>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</si>
  <si>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</si>
  <si>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</si>
  <si>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</si>
  <si>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</si>
  <si>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</si>
  <si>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</si>
  <si>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</si>
  <si>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</si>
  <si>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</si>
  <si>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</si>
  <si>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</si>
  <si>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</si>
  <si>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</si>
  <si>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</si>
  <si>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</si>
  <si>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</si>
  <si>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</si>
  <si>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</si>
  <si>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</si>
  <si>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</si>
  <si>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</si>
  <si>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</si>
  <si>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</si>
  <si>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</si>
  <si>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</si>
  <si>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</si>
  <si>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</si>
  <si>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</si>
  <si>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</si>
  <si>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</si>
  <si>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</si>
  <si>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</si>
  <si>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</si>
  <si>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</si>
  <si>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</si>
  <si>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</si>
  <si>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</si>
  <si>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</si>
  <si>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</si>
  <si>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</si>
  <si>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</si>
  <si>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</si>
  <si>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</si>
  <si>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</si>
  <si>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</si>
  <si>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</si>
  <si>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</si>
  <si>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</si>
  <si>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</si>
  <si>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</si>
  <si>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</si>
  <si>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</si>
  <si>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</si>
  <si>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</si>
  <si>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?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</si>
  <si>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</si>
  <si>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</si>
  <si>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</si>
  <si>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</si>
  <si>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</si>
  <si>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未払い</t>
    <rPh sb="0" eb="1">
      <t>ミバラ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</si>
  <si>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</si>
  <si>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</si>
  <si>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</si>
  <si>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</si>
  <si>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</si>
  <si>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</si>
  <si>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</si>
  <si>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</si>
  <si>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</si>
  <si>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</si>
  <si>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</si>
  <si>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</si>
  <si>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</si>
  <si>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</si>
  <si>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</si>
  <si>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</si>
  <si>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</si>
  <si>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</si>
  <si>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</si>
  <si>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</si>
  <si>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</si>
  <si>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</si>
  <si>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</si>
  <si>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</si>
  <si>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</si>
  <si>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</si>
  <si>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</si>
  <si>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</si>
  <si>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</si>
  <si>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</si>
  <si>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</si>
  <si>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</si>
  <si>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</si>
  <si>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</si>
  <si>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</si>
  <si>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</si>
  <si>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</si>
  <si>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</si>
  <si>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</si>
  <si>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</si>
  <si>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</si>
  <si>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</si>
  <si>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</si>
  <si>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</si>
  <si>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</si>
  <si>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</si>
  <si>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</si>
  <si>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</si>
  <si>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</si>
  <si>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</si>
  <si>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ヤマトホームコンビニエンス</t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</si>
  <si>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</si>
  <si>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</si>
  <si>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</si>
  <si>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</si>
  <si>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</si>
  <si>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</si>
  <si>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</si>
  <si>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</si>
  <si>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</si>
  <si>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</si>
  <si>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</si>
  <si>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</si>
  <si>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</si>
  <si>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</si>
  <si>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</si>
  <si>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</si>
  <si>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</si>
  <si>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</si>
  <si>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</si>
  <si>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</si>
  <si>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</si>
  <si>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</si>
  <si>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</si>
  <si>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</si>
  <si>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</si>
  <si>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</si>
  <si>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</si>
  <si>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</si>
  <si>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</si>
  <si>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</si>
  <si>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</si>
  <si>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</si>
  <si>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</si>
  <si>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</si>
  <si>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</si>
  <si>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</si>
  <si>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</si>
  <si>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</si>
  <si>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5/10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</si>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</sst>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17"/>
  <sheetViews>
    <sheetView workbookViewId="0">
      <selection activeCell="K16" sqref="K16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5" ht="39" x14ac:dyDescent="0.55000000000000004">
      <c r="B2" t="s">
        <v>0</v>
      </c>
      <c r="C2" s="25" t="s">
        <v>361</v>
      </c>
      <c r="D2" s="25" t="s">
        <v>1</v>
      </c>
      <c r="E2" s="25" t="s">
        <v>363</v>
      </c>
      <c r="F2" s="25" t="s">
        <v>431</v>
      </c>
      <c r="G2" s="25" t="s">
        <v>2</v>
      </c>
      <c r="H2" s="25" t="s">
        <v>379</v>
      </c>
      <c r="I2" s="25" t="s">
        <v>470</v>
      </c>
      <c r="J2" s="25" t="s">
        <v>606</v>
      </c>
      <c r="K2" s="25" t="s">
        <v>608</v>
      </c>
      <c r="L2" s="26" t="s">
        <v>27</v>
      </c>
      <c r="M2" s="27" t="s">
        <v>28</v>
      </c>
      <c r="N2" s="27" t="s">
        <v>126</v>
      </c>
      <c r="O2" s="27" t="s">
        <v>127</v>
      </c>
      <c r="P2" s="26" t="s">
        <v>29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5" x14ac:dyDescent="0.55000000000000004">
      <c r="B3" s="2" t="s">
        <v>213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5" x14ac:dyDescent="0.55000000000000004">
      <c r="B4" s="2" t="s">
        <v>214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5" x14ac:dyDescent="0.55000000000000004">
      <c r="B5" s="2" t="s">
        <v>215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5" x14ac:dyDescent="0.55000000000000004">
      <c r="B6" s="2" t="s">
        <v>216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/>
      <c r="P6" s="1">
        <v>5428600</v>
      </c>
      <c r="S6" s="3"/>
      <c r="T6" s="3"/>
      <c r="U6" s="3"/>
      <c r="W6" s="3"/>
    </row>
    <row r="7" spans="2:25" x14ac:dyDescent="0.55000000000000004">
      <c r="B7" s="2" t="s">
        <v>217</v>
      </c>
      <c r="C7" s="3">
        <f>'5月'!F24</f>
        <v>45280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/>
      <c r="M7" s="1"/>
      <c r="N7" s="1"/>
      <c r="O7" s="1">
        <v>27200</v>
      </c>
      <c r="P7" s="1">
        <v>5960000</v>
      </c>
    </row>
    <row r="8" spans="2:25" x14ac:dyDescent="0.55000000000000004">
      <c r="B8" s="2" t="s">
        <v>218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25" x14ac:dyDescent="0.55000000000000004">
      <c r="B9" s="31" t="s">
        <v>374</v>
      </c>
      <c r="C9" s="32">
        <f>SUM(C3:C4)</f>
        <v>93237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20801</v>
      </c>
      <c r="J9" s="32">
        <f>SUM(J3:J4)</f>
        <v>35718</v>
      </c>
      <c r="K9" s="32">
        <f>SUM(K3:K4)</f>
        <v>8683241</v>
      </c>
      <c r="L9" s="32">
        <f>SUM(L3:L4)</f>
        <v>48000</v>
      </c>
      <c r="M9" s="32">
        <f t="shared" ref="M9:O9" si="0">SUM(M3:M8)</f>
        <v>0</v>
      </c>
      <c r="N9" s="32">
        <f>SUM(N3:N4)</f>
        <v>388975</v>
      </c>
      <c r="O9" s="32">
        <f t="shared" si="0"/>
        <v>131200</v>
      </c>
      <c r="P9" s="32">
        <f>SUM(P3:P4)</f>
        <v>10541900</v>
      </c>
      <c r="S9" s="3"/>
    </row>
    <row r="10" spans="2:25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8"/>
      <c r="L10" s="29"/>
      <c r="M10" s="29"/>
      <c r="N10" s="29"/>
      <c r="O10" s="29" t="s">
        <v>373</v>
      </c>
      <c r="P10" s="30">
        <f>SUM(L9:P9)-SUM(C9:K9)</f>
        <v>855596</v>
      </c>
    </row>
    <row r="11" spans="2:25" x14ac:dyDescent="0.55000000000000004">
      <c r="D11" s="1"/>
      <c r="E11" s="1"/>
      <c r="F11" s="1"/>
      <c r="G11" s="1"/>
      <c r="H11" s="1"/>
      <c r="I11" s="1"/>
      <c r="J11" s="1"/>
      <c r="K11" s="1"/>
    </row>
    <row r="12" spans="2:25" x14ac:dyDescent="0.55000000000000004">
      <c r="B12" s="31" t="s">
        <v>598</v>
      </c>
      <c r="C12" s="32">
        <f>SUM(C5:C6)</f>
        <v>228822</v>
      </c>
      <c r="D12" s="32">
        <f t="shared" ref="D12:P12" si="1">SUM(D5:D6)</f>
        <v>326248</v>
      </c>
      <c r="E12" s="32">
        <f t="shared" si="1"/>
        <v>240000</v>
      </c>
      <c r="F12" s="32">
        <f t="shared" si="1"/>
        <v>800000</v>
      </c>
      <c r="G12" s="32">
        <f t="shared" si="1"/>
        <v>0</v>
      </c>
      <c r="H12" s="32">
        <f t="shared" si="1"/>
        <v>42120</v>
      </c>
      <c r="I12" s="32">
        <f t="shared" si="1"/>
        <v>713364</v>
      </c>
      <c r="J12" s="32">
        <f t="shared" si="1"/>
        <v>142877</v>
      </c>
      <c r="K12" s="32">
        <f t="shared" si="1"/>
        <v>2829536</v>
      </c>
      <c r="L12" s="32">
        <f t="shared" si="1"/>
        <v>31000</v>
      </c>
      <c r="M12" s="32">
        <f t="shared" si="1"/>
        <v>0</v>
      </c>
      <c r="N12" s="32">
        <f t="shared" si="1"/>
        <v>139431</v>
      </c>
      <c r="O12" s="32">
        <f t="shared" si="1"/>
        <v>104000</v>
      </c>
      <c r="P12" s="32">
        <f t="shared" si="1"/>
        <v>5428600</v>
      </c>
      <c r="S12" s="3"/>
    </row>
    <row r="13" spans="2:25" x14ac:dyDescent="0.55000000000000004">
      <c r="B13" s="29"/>
      <c r="C13" s="30"/>
      <c r="D13" s="28"/>
      <c r="E13" s="28"/>
      <c r="F13" s="28"/>
      <c r="G13" s="28"/>
      <c r="H13" s="28"/>
      <c r="I13" s="28"/>
      <c r="J13" s="28"/>
      <c r="K13" s="28"/>
      <c r="L13" s="29"/>
      <c r="M13" s="29"/>
      <c r="N13" s="29"/>
      <c r="O13" s="29" t="s">
        <v>93</v>
      </c>
      <c r="P13" s="30">
        <f>SUM(L12:P12)-SUM(C12:K12)</f>
        <v>380064</v>
      </c>
    </row>
    <row r="14" spans="2:25" x14ac:dyDescent="0.55000000000000004">
      <c r="D14" s="1"/>
      <c r="E14" s="1"/>
      <c r="F14" s="1"/>
      <c r="G14" s="1"/>
      <c r="H14" s="1"/>
      <c r="I14" s="1"/>
      <c r="J14" s="1"/>
      <c r="K14" s="1"/>
    </row>
    <row r="15" spans="2:25" ht="18" customHeight="1" x14ac:dyDescent="0.55000000000000004">
      <c r="B15" t="s">
        <v>10</v>
      </c>
      <c r="C15" s="3">
        <f>SUM(C3:C8)</f>
        <v>367339</v>
      </c>
      <c r="D15" s="3">
        <f>SUM(D3:D8)</f>
        <v>835620</v>
      </c>
      <c r="E15" s="3">
        <f t="shared" ref="E15:O15" si="2">SUM(E3:E8)</f>
        <v>593114</v>
      </c>
      <c r="F15" s="3">
        <f t="shared" si="2"/>
        <v>2000000</v>
      </c>
      <c r="G15" s="3"/>
      <c r="H15" s="3">
        <f t="shared" si="2"/>
        <v>126360</v>
      </c>
      <c r="I15" s="3">
        <f>SUM(I3:I8)</f>
        <v>2741505</v>
      </c>
      <c r="J15" s="3">
        <f t="shared" si="2"/>
        <v>178595</v>
      </c>
      <c r="K15" s="3">
        <f t="shared" si="2"/>
        <v>12782777</v>
      </c>
      <c r="L15" s="3">
        <f t="shared" si="2"/>
        <v>79000</v>
      </c>
      <c r="M15" s="3"/>
      <c r="N15" s="3">
        <f t="shared" si="2"/>
        <v>528406</v>
      </c>
      <c r="O15" s="3">
        <f t="shared" si="2"/>
        <v>131200</v>
      </c>
      <c r="P15" s="3">
        <f>SUM(P3:P8)</f>
        <v>21930500</v>
      </c>
      <c r="Q15" s="3"/>
      <c r="R15" s="1">
        <f>SUM(R3:R11)</f>
        <v>0</v>
      </c>
      <c r="S15" s="1">
        <f>SUM(S3:S11)</f>
        <v>0</v>
      </c>
      <c r="T15" s="1">
        <f>SUM(T3:T11)</f>
        <v>0</v>
      </c>
      <c r="U15" s="1">
        <f>SUM(U3:U11)</f>
        <v>0</v>
      </c>
      <c r="V15" s="1"/>
      <c r="W15" s="1">
        <f>SUM(W3:W11)</f>
        <v>0</v>
      </c>
      <c r="X15" s="1"/>
      <c r="Y15">
        <f>SUM(R15:X15)</f>
        <v>0</v>
      </c>
    </row>
    <row r="16" spans="2:25" x14ac:dyDescent="0.55000000000000004">
      <c r="O16" t="s">
        <v>440</v>
      </c>
      <c r="P16" s="3">
        <f>SUM(L15:P15)-SUM(C15:K15)</f>
        <v>3043796</v>
      </c>
    </row>
    <row r="17" spans="2:2" x14ac:dyDescent="0.55000000000000004">
      <c r="B17" t="s">
        <v>125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221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219</v>
      </c>
      <c r="C4" s="8" t="s">
        <v>222</v>
      </c>
      <c r="D4" s="4" t="s">
        <v>220</v>
      </c>
      <c r="E4" s="5"/>
      <c r="F4" s="5">
        <v>4420</v>
      </c>
      <c r="G4" s="5"/>
      <c r="H4" s="5"/>
      <c r="I4" s="7" t="s">
        <v>226</v>
      </c>
    </row>
    <row r="5" spans="2:9" x14ac:dyDescent="0.55000000000000004">
      <c r="B5" s="8" t="s">
        <v>223</v>
      </c>
      <c r="C5" s="17" t="s">
        <v>224</v>
      </c>
      <c r="D5" s="4" t="s">
        <v>225</v>
      </c>
      <c r="E5" s="5"/>
      <c r="F5" s="5">
        <v>959</v>
      </c>
      <c r="G5" s="5"/>
      <c r="H5" s="5"/>
      <c r="I5" s="7" t="s">
        <v>227</v>
      </c>
    </row>
    <row r="6" spans="2:9" x14ac:dyDescent="0.55000000000000004">
      <c r="B6" s="8" t="s">
        <v>228</v>
      </c>
      <c r="C6" s="8" t="s">
        <v>234</v>
      </c>
      <c r="D6" s="4" t="s">
        <v>220</v>
      </c>
      <c r="E6" s="5"/>
      <c r="F6" s="5">
        <v>3232</v>
      </c>
      <c r="G6" s="5"/>
      <c r="H6" s="5"/>
      <c r="I6" s="7" t="s">
        <v>226</v>
      </c>
    </row>
    <row r="7" spans="2:9" x14ac:dyDescent="0.55000000000000004">
      <c r="B7" s="8" t="s">
        <v>229</v>
      </c>
      <c r="C7" s="8" t="s">
        <v>235</v>
      </c>
      <c r="D7" s="4" t="s">
        <v>220</v>
      </c>
      <c r="E7" s="5"/>
      <c r="F7" s="5">
        <v>2210</v>
      </c>
      <c r="G7" s="5"/>
      <c r="H7" s="5"/>
      <c r="I7" s="7" t="s">
        <v>226</v>
      </c>
    </row>
    <row r="8" spans="2:9" x14ac:dyDescent="0.55000000000000004">
      <c r="B8" s="8" t="s">
        <v>230</v>
      </c>
      <c r="C8" s="8" t="s">
        <v>236</v>
      </c>
      <c r="D8" s="4" t="s">
        <v>220</v>
      </c>
      <c r="E8" s="5"/>
      <c r="F8" s="5">
        <v>4586</v>
      </c>
      <c r="G8" s="5"/>
      <c r="H8" s="5"/>
      <c r="I8" s="7" t="s">
        <v>226</v>
      </c>
    </row>
    <row r="9" spans="2:9" x14ac:dyDescent="0.55000000000000004">
      <c r="B9" s="8" t="s">
        <v>231</v>
      </c>
      <c r="C9" s="8" t="s">
        <v>237</v>
      </c>
      <c r="D9" s="4" t="s">
        <v>238</v>
      </c>
      <c r="E9" s="5"/>
      <c r="F9" s="5">
        <v>6644</v>
      </c>
      <c r="G9" s="5"/>
      <c r="H9" s="5"/>
      <c r="I9" s="7" t="s">
        <v>239</v>
      </c>
    </row>
    <row r="10" spans="2:9" x14ac:dyDescent="0.55000000000000004">
      <c r="B10" s="8"/>
      <c r="C10" s="8" t="s">
        <v>244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232</v>
      </c>
      <c r="C11" s="8" t="s">
        <v>240</v>
      </c>
      <c r="D11" s="4" t="s">
        <v>241</v>
      </c>
      <c r="E11" s="5"/>
      <c r="F11" s="5">
        <v>10377</v>
      </c>
      <c r="G11" s="5"/>
      <c r="H11" s="5"/>
      <c r="I11" s="7" t="s">
        <v>242</v>
      </c>
    </row>
    <row r="12" spans="2:9" x14ac:dyDescent="0.55000000000000004">
      <c r="B12" s="8" t="s">
        <v>233</v>
      </c>
      <c r="C12" s="8" t="s">
        <v>240</v>
      </c>
      <c r="D12" s="4" t="s">
        <v>344</v>
      </c>
      <c r="E12" s="5"/>
      <c r="F12" s="5">
        <v>10000</v>
      </c>
      <c r="G12" s="5"/>
      <c r="H12" s="5"/>
      <c r="I12" s="7" t="s">
        <v>243</v>
      </c>
    </row>
    <row r="13" spans="2:9" x14ac:dyDescent="0.55000000000000004">
      <c r="B13" s="8"/>
      <c r="C13" s="8" t="s">
        <v>240</v>
      </c>
      <c r="D13" s="4" t="s">
        <v>376</v>
      </c>
      <c r="E13" s="5">
        <v>10000</v>
      </c>
      <c r="F13" s="5"/>
      <c r="G13" s="5"/>
      <c r="H13" s="5"/>
      <c r="I13" s="7" t="s">
        <v>377</v>
      </c>
    </row>
    <row r="14" spans="2:9" x14ac:dyDescent="0.55000000000000004">
      <c r="B14" s="8"/>
      <c r="C14" s="8" t="s">
        <v>382</v>
      </c>
      <c r="D14" s="4" t="s">
        <v>380</v>
      </c>
      <c r="E14" s="5"/>
      <c r="F14" s="5"/>
      <c r="G14" s="5"/>
      <c r="H14" s="5">
        <v>2044</v>
      </c>
      <c r="I14" s="4" t="s">
        <v>381</v>
      </c>
    </row>
    <row r="15" spans="2:9" x14ac:dyDescent="0.55000000000000004">
      <c r="B15" s="8"/>
      <c r="C15" s="8" t="s">
        <v>435</v>
      </c>
      <c r="D15" s="4" t="s">
        <v>436</v>
      </c>
      <c r="E15" s="5"/>
      <c r="F15" s="5"/>
      <c r="G15" s="5"/>
      <c r="H15" s="5">
        <v>1015</v>
      </c>
      <c r="I15" s="4" t="s">
        <v>437</v>
      </c>
    </row>
    <row r="16" spans="2:9" x14ac:dyDescent="0.55000000000000004">
      <c r="B16" s="8" t="s">
        <v>383</v>
      </c>
      <c r="C16" s="8" t="s">
        <v>258</v>
      </c>
      <c r="D16" s="4" t="s">
        <v>429</v>
      </c>
      <c r="E16" s="5"/>
      <c r="F16" s="5"/>
      <c r="G16" s="5"/>
      <c r="H16" s="40" t="s">
        <v>607</v>
      </c>
      <c r="I16" s="7" t="s">
        <v>430</v>
      </c>
    </row>
    <row r="17" spans="2:13" x14ac:dyDescent="0.55000000000000004">
      <c r="B17" s="8"/>
      <c r="C17" s="8" t="s">
        <v>434</v>
      </c>
      <c r="D17" s="16" t="s">
        <v>432</v>
      </c>
      <c r="E17" s="4"/>
      <c r="F17" s="5"/>
      <c r="G17" s="5"/>
      <c r="H17" s="5">
        <v>10800</v>
      </c>
      <c r="I17" s="7" t="s">
        <v>433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264</v>
      </c>
      <c r="C4" s="8" t="s">
        <v>268</v>
      </c>
      <c r="D4" s="4" t="s">
        <v>269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265</v>
      </c>
      <c r="C5" s="8" t="s">
        <v>270</v>
      </c>
      <c r="D5" s="4" t="s">
        <v>271</v>
      </c>
      <c r="E5" s="5"/>
      <c r="F5" s="5">
        <v>13500</v>
      </c>
      <c r="G5" s="5"/>
      <c r="H5" s="6"/>
      <c r="I5" s="7" t="s">
        <v>272</v>
      </c>
    </row>
    <row r="6" spans="2:9" x14ac:dyDescent="0.55000000000000004">
      <c r="B6" s="8" t="s">
        <v>266</v>
      </c>
      <c r="C6" s="8" t="s">
        <v>273</v>
      </c>
      <c r="D6" s="4" t="s">
        <v>274</v>
      </c>
      <c r="E6" s="5"/>
      <c r="F6" s="5">
        <v>1110</v>
      </c>
      <c r="G6" s="5"/>
      <c r="H6" s="6"/>
      <c r="I6" s="7" t="s">
        <v>275</v>
      </c>
    </row>
    <row r="7" spans="2:9" x14ac:dyDescent="0.55000000000000004">
      <c r="B7" s="8" t="s">
        <v>267</v>
      </c>
      <c r="C7" s="8" t="s">
        <v>276</v>
      </c>
      <c r="D7" s="4" t="s">
        <v>106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378</v>
      </c>
      <c r="D8" s="4" t="s">
        <v>376</v>
      </c>
      <c r="E8" s="5">
        <v>10000</v>
      </c>
      <c r="F8" s="5"/>
      <c r="G8" s="5"/>
      <c r="H8" s="5"/>
      <c r="I8" s="7" t="s">
        <v>377</v>
      </c>
    </row>
    <row r="9" spans="2:9" x14ac:dyDescent="0.55000000000000004">
      <c r="B9" s="8"/>
      <c r="C9" s="8" t="s">
        <v>600</v>
      </c>
      <c r="D9" s="4" t="s">
        <v>380</v>
      </c>
      <c r="E9" s="5"/>
      <c r="F9" s="5"/>
      <c r="G9" s="5"/>
      <c r="H9" s="5">
        <v>2044</v>
      </c>
      <c r="I9" s="4" t="s">
        <v>381</v>
      </c>
    </row>
    <row r="10" spans="2:9" x14ac:dyDescent="0.55000000000000004">
      <c r="B10" s="8"/>
      <c r="C10" s="8"/>
      <c r="D10" s="4" t="s">
        <v>436</v>
      </c>
      <c r="E10" s="5"/>
      <c r="F10" s="5"/>
      <c r="G10" s="5"/>
      <c r="H10" s="5">
        <v>1015</v>
      </c>
      <c r="I10" s="4" t="s">
        <v>437</v>
      </c>
    </row>
    <row r="11" spans="2:9" x14ac:dyDescent="0.55000000000000004">
      <c r="B11" s="8"/>
      <c r="C11" s="8"/>
      <c r="D11" s="4" t="s">
        <v>438</v>
      </c>
      <c r="E11" s="5"/>
      <c r="F11" s="5"/>
      <c r="G11" s="5"/>
      <c r="H11" s="5">
        <v>8000</v>
      </c>
      <c r="I11" s="7" t="s">
        <v>439</v>
      </c>
    </row>
    <row r="12" spans="2:9" x14ac:dyDescent="0.55000000000000004">
      <c r="B12" s="8"/>
      <c r="C12" s="8"/>
      <c r="D12" s="16" t="s">
        <v>432</v>
      </c>
      <c r="E12" s="4"/>
      <c r="F12" s="5"/>
      <c r="G12" s="5"/>
      <c r="H12" s="5">
        <v>10800</v>
      </c>
      <c r="I12" s="7" t="s">
        <v>433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8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7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7"/>
      <c r="I3" s="7"/>
    </row>
    <row r="4" spans="2:10" x14ac:dyDescent="0.55000000000000004">
      <c r="B4" s="8" t="s">
        <v>300</v>
      </c>
      <c r="C4" s="8" t="s">
        <v>301</v>
      </c>
      <c r="D4" s="4" t="s">
        <v>305</v>
      </c>
      <c r="E4" s="5"/>
      <c r="F4" s="5">
        <v>11551</v>
      </c>
      <c r="G4" s="5"/>
      <c r="H4" s="37"/>
      <c r="I4" s="7" t="s">
        <v>306</v>
      </c>
    </row>
    <row r="5" spans="2:10" x14ac:dyDescent="0.55000000000000004">
      <c r="B5" s="8" t="s">
        <v>302</v>
      </c>
      <c r="C5" s="8" t="s">
        <v>303</v>
      </c>
      <c r="D5" s="4" t="s">
        <v>304</v>
      </c>
      <c r="E5" s="5"/>
      <c r="F5" s="5">
        <v>8744</v>
      </c>
      <c r="G5" s="5"/>
      <c r="H5" s="37"/>
      <c r="I5" s="7" t="s">
        <v>307</v>
      </c>
      <c r="J5" s="14"/>
    </row>
    <row r="6" spans="2:10" x14ac:dyDescent="0.55000000000000004">
      <c r="B6" s="8"/>
      <c r="C6" s="8" t="s">
        <v>303</v>
      </c>
      <c r="D6" s="4" t="s">
        <v>308</v>
      </c>
      <c r="E6" s="5">
        <v>31000</v>
      </c>
      <c r="F6" s="5"/>
      <c r="G6" s="5"/>
      <c r="H6" s="37"/>
      <c r="I6" s="7"/>
    </row>
    <row r="7" spans="2:10" x14ac:dyDescent="0.55000000000000004">
      <c r="B7" s="8" t="s">
        <v>350</v>
      </c>
      <c r="C7" s="8" t="s">
        <v>345</v>
      </c>
      <c r="D7" s="4" t="s">
        <v>346</v>
      </c>
      <c r="E7" s="5"/>
      <c r="F7" s="5">
        <v>3391</v>
      </c>
      <c r="G7" s="5"/>
      <c r="H7" s="37"/>
      <c r="I7" s="7" t="s">
        <v>347</v>
      </c>
    </row>
    <row r="8" spans="2:10" x14ac:dyDescent="0.55000000000000004">
      <c r="B8" s="8" t="s">
        <v>351</v>
      </c>
      <c r="C8" s="8" t="s">
        <v>348</v>
      </c>
      <c r="D8" s="4" t="s">
        <v>304</v>
      </c>
      <c r="E8" s="5"/>
      <c r="F8" s="5">
        <v>3398</v>
      </c>
      <c r="G8" s="5"/>
      <c r="H8" s="37"/>
      <c r="I8" s="7" t="s">
        <v>30</v>
      </c>
    </row>
    <row r="9" spans="2:10" x14ac:dyDescent="0.55000000000000004">
      <c r="B9" s="8" t="s">
        <v>352</v>
      </c>
      <c r="C9" s="8" t="s">
        <v>349</v>
      </c>
      <c r="D9" s="4" t="s">
        <v>304</v>
      </c>
      <c r="E9" s="5"/>
      <c r="F9" s="5">
        <v>3182</v>
      </c>
      <c r="G9" s="5"/>
      <c r="H9" s="37"/>
      <c r="I9" s="7" t="s">
        <v>30</v>
      </c>
      <c r="J9" s="4"/>
    </row>
    <row r="10" spans="2:10" x14ac:dyDescent="0.55000000000000004">
      <c r="B10" s="8" t="s">
        <v>353</v>
      </c>
      <c r="C10" s="8" t="s">
        <v>349</v>
      </c>
      <c r="D10" s="4" t="s">
        <v>304</v>
      </c>
      <c r="E10" s="5"/>
      <c r="F10" s="5">
        <v>5342</v>
      </c>
      <c r="G10" s="5"/>
      <c r="H10" s="37"/>
      <c r="I10" s="7" t="s">
        <v>30</v>
      </c>
      <c r="J10" s="4"/>
    </row>
    <row r="11" spans="2:10" x14ac:dyDescent="0.55000000000000004">
      <c r="B11" s="8" t="s">
        <v>354</v>
      </c>
      <c r="C11" s="8" t="s">
        <v>357</v>
      </c>
      <c r="D11" s="4" t="s">
        <v>304</v>
      </c>
      <c r="E11" s="5"/>
      <c r="F11" s="5">
        <v>5342</v>
      </c>
      <c r="G11" s="5"/>
      <c r="H11" s="37"/>
      <c r="I11" s="7" t="s">
        <v>30</v>
      </c>
    </row>
    <row r="12" spans="2:10" x14ac:dyDescent="0.55000000000000004">
      <c r="B12" s="8" t="s">
        <v>355</v>
      </c>
      <c r="C12" s="8" t="s">
        <v>358</v>
      </c>
      <c r="D12" s="4" t="s">
        <v>359</v>
      </c>
      <c r="E12" s="5"/>
      <c r="F12" s="5">
        <v>730</v>
      </c>
      <c r="G12" s="5"/>
      <c r="H12" s="37"/>
      <c r="I12" s="7" t="s">
        <v>360</v>
      </c>
    </row>
    <row r="13" spans="2:10" x14ac:dyDescent="0.55000000000000004">
      <c r="B13" s="8" t="s">
        <v>356</v>
      </c>
      <c r="C13" s="8" t="s">
        <v>441</v>
      </c>
      <c r="D13" s="4" t="s">
        <v>304</v>
      </c>
      <c r="E13" s="5"/>
      <c r="F13" s="5">
        <v>3398</v>
      </c>
      <c r="G13" s="5"/>
      <c r="H13" s="37"/>
      <c r="I13" s="7" t="s">
        <v>30</v>
      </c>
    </row>
    <row r="14" spans="2:10" x14ac:dyDescent="0.55000000000000004">
      <c r="B14" s="8"/>
      <c r="C14" s="8" t="s">
        <v>600</v>
      </c>
      <c r="D14" t="s">
        <v>587</v>
      </c>
      <c r="E14" s="5"/>
      <c r="F14" s="5"/>
      <c r="G14" s="5"/>
      <c r="H14" s="37">
        <v>6453</v>
      </c>
      <c r="I14" s="7" t="s">
        <v>586</v>
      </c>
    </row>
    <row r="15" spans="2:10" x14ac:dyDescent="0.55000000000000004">
      <c r="B15" s="8"/>
      <c r="C15" s="8"/>
      <c r="D15" s="4" t="s">
        <v>588</v>
      </c>
      <c r="E15" s="5"/>
      <c r="F15" s="5"/>
      <c r="G15" s="5"/>
      <c r="H15" s="37">
        <v>3132</v>
      </c>
      <c r="I15" s="7" t="s">
        <v>589</v>
      </c>
      <c r="J15" s="14"/>
    </row>
    <row r="16" spans="2:10" x14ac:dyDescent="0.55000000000000004">
      <c r="B16" s="8"/>
      <c r="C16" s="8"/>
      <c r="D16" s="4" t="s">
        <v>590</v>
      </c>
      <c r="E16" s="5"/>
      <c r="F16" s="5"/>
      <c r="G16" s="5"/>
      <c r="H16" s="37">
        <v>-59000</v>
      </c>
      <c r="I16" s="7"/>
    </row>
    <row r="17" spans="2:13" x14ac:dyDescent="0.55000000000000004">
      <c r="B17" s="8"/>
      <c r="C17" s="8"/>
      <c r="D17" s="4" t="s">
        <v>591</v>
      </c>
      <c r="E17" s="5"/>
      <c r="F17" s="5"/>
      <c r="G17" s="5"/>
      <c r="H17" s="39" t="s">
        <v>610</v>
      </c>
      <c r="I17" s="7" t="s">
        <v>593</v>
      </c>
    </row>
    <row r="18" spans="2:13" x14ac:dyDescent="0.55000000000000004">
      <c r="B18" s="8"/>
      <c r="C18" s="8"/>
      <c r="D18" s="4" t="s">
        <v>592</v>
      </c>
      <c r="E18" s="5"/>
      <c r="F18" s="5"/>
      <c r="G18" s="5"/>
      <c r="H18" s="39" t="s">
        <v>601</v>
      </c>
      <c r="I18" s="7" t="s">
        <v>594</v>
      </c>
    </row>
    <row r="19" spans="2:13" x14ac:dyDescent="0.55000000000000004">
      <c r="B19" s="8"/>
      <c r="C19" s="8"/>
      <c r="D19" s="4" t="s">
        <v>595</v>
      </c>
      <c r="E19" s="5"/>
      <c r="F19" s="5"/>
      <c r="G19" s="5"/>
      <c r="H19" s="39" t="s">
        <v>602</v>
      </c>
      <c r="I19" s="9"/>
    </row>
    <row r="20" spans="2:13" x14ac:dyDescent="0.55000000000000004">
      <c r="B20" s="8"/>
      <c r="C20" s="8"/>
      <c r="D20" s="4" t="s">
        <v>590</v>
      </c>
      <c r="E20" s="5"/>
      <c r="F20" s="5"/>
      <c r="G20" s="5"/>
      <c r="H20" s="37">
        <v>-45000</v>
      </c>
      <c r="I20" s="7"/>
    </row>
    <row r="21" spans="2:13" x14ac:dyDescent="0.55000000000000004">
      <c r="B21" s="8"/>
      <c r="C21" s="8"/>
      <c r="D21" s="4" t="s">
        <v>596</v>
      </c>
      <c r="E21" s="5"/>
      <c r="F21" s="5"/>
      <c r="G21" s="5"/>
      <c r="H21" s="39" t="s">
        <v>603</v>
      </c>
      <c r="I21" s="7" t="s">
        <v>597</v>
      </c>
      <c r="L21" s="10"/>
      <c r="M21" s="11"/>
    </row>
    <row r="22" spans="2:13" x14ac:dyDescent="0.55000000000000004">
      <c r="B22" s="8"/>
      <c r="C22" s="8"/>
      <c r="D22" s="4" t="s">
        <v>595</v>
      </c>
      <c r="E22" s="5"/>
      <c r="F22" s="5"/>
      <c r="G22" s="5"/>
      <c r="H22" s="39" t="s">
        <v>604</v>
      </c>
      <c r="I22" s="7"/>
      <c r="M22" s="12"/>
    </row>
    <row r="23" spans="2:13" x14ac:dyDescent="0.55000000000000004">
      <c r="B23" s="8"/>
      <c r="C23" s="8"/>
      <c r="D23" s="4" t="s">
        <v>605</v>
      </c>
      <c r="E23" s="5"/>
      <c r="F23" s="5"/>
      <c r="G23" s="5"/>
      <c r="H23" s="37">
        <v>10800</v>
      </c>
      <c r="I23" s="7"/>
      <c r="M23" s="12"/>
    </row>
    <row r="24" spans="2:13" x14ac:dyDescent="0.55000000000000004">
      <c r="B24" s="8"/>
      <c r="C24" s="8"/>
      <c r="D24" s="4" t="s">
        <v>592</v>
      </c>
      <c r="E24" s="5"/>
      <c r="F24" s="5"/>
      <c r="G24" s="5"/>
      <c r="H24" s="39" t="s">
        <v>601</v>
      </c>
      <c r="I24" s="7" t="s">
        <v>594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7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7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7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7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7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7"/>
      <c r="I30" s="7"/>
    </row>
    <row r="31" spans="2:13" x14ac:dyDescent="0.55000000000000004">
      <c r="D31" s="4" t="s">
        <v>21</v>
      </c>
      <c r="F31" s="1">
        <f>SUM(F5:F30)</f>
        <v>33527</v>
      </c>
      <c r="H31" s="38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25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8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22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8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7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7"/>
      <c r="I3" s="7"/>
    </row>
    <row r="4" spans="2:9" x14ac:dyDescent="0.55000000000000004">
      <c r="B4" s="8" t="s">
        <v>444</v>
      </c>
      <c r="C4" s="8" t="s">
        <v>442</v>
      </c>
      <c r="D4" s="4" t="s">
        <v>443</v>
      </c>
      <c r="E4" s="5"/>
      <c r="F4" s="5">
        <v>2150</v>
      </c>
      <c r="G4" s="5"/>
      <c r="H4" s="37"/>
      <c r="I4" s="7" t="s">
        <v>34</v>
      </c>
    </row>
    <row r="5" spans="2:9" x14ac:dyDescent="0.55000000000000004">
      <c r="B5" s="8" t="s">
        <v>447</v>
      </c>
      <c r="C5" s="8" t="s">
        <v>455</v>
      </c>
      <c r="D5" s="4" t="s">
        <v>304</v>
      </c>
      <c r="E5" s="5"/>
      <c r="F5" s="5">
        <v>7988</v>
      </c>
      <c r="G5" s="5"/>
      <c r="H5" s="37"/>
      <c r="I5" s="7" t="s">
        <v>30</v>
      </c>
    </row>
    <row r="6" spans="2:9" x14ac:dyDescent="0.55000000000000004">
      <c r="B6" s="8" t="s">
        <v>448</v>
      </c>
      <c r="C6" s="8" t="s">
        <v>455</v>
      </c>
      <c r="D6" s="4" t="s">
        <v>481</v>
      </c>
      <c r="E6" s="5"/>
      <c r="F6" s="5">
        <v>10260</v>
      </c>
      <c r="G6" s="5"/>
      <c r="H6" s="37"/>
      <c r="I6" s="7" t="s">
        <v>482</v>
      </c>
    </row>
    <row r="7" spans="2:9" x14ac:dyDescent="0.55000000000000004">
      <c r="B7" s="8" t="s">
        <v>449</v>
      </c>
      <c r="C7" s="8" t="s">
        <v>483</v>
      </c>
      <c r="D7" s="4" t="s">
        <v>484</v>
      </c>
      <c r="E7" s="5"/>
      <c r="F7" s="5">
        <v>2000</v>
      </c>
      <c r="G7" s="5"/>
      <c r="H7" s="37"/>
      <c r="I7" s="7" t="s">
        <v>485</v>
      </c>
    </row>
    <row r="8" spans="2:9" x14ac:dyDescent="0.55000000000000004">
      <c r="B8" s="8" t="s">
        <v>445</v>
      </c>
      <c r="C8" s="8" t="s">
        <v>509</v>
      </c>
      <c r="D8" s="4" t="s">
        <v>19</v>
      </c>
      <c r="E8" s="5"/>
      <c r="F8" s="5">
        <v>1282</v>
      </c>
      <c r="G8" s="5"/>
      <c r="H8" s="37"/>
      <c r="I8" s="7" t="s">
        <v>105</v>
      </c>
    </row>
    <row r="9" spans="2:9" x14ac:dyDescent="0.55000000000000004">
      <c r="B9" s="8" t="s">
        <v>450</v>
      </c>
      <c r="C9" s="8" t="s">
        <v>486</v>
      </c>
      <c r="D9" s="4" t="s">
        <v>304</v>
      </c>
      <c r="E9" s="5"/>
      <c r="F9" s="5">
        <v>2210</v>
      </c>
      <c r="G9" s="5"/>
      <c r="H9" s="37"/>
      <c r="I9" s="7" t="s">
        <v>30</v>
      </c>
    </row>
    <row r="10" spans="2:9" x14ac:dyDescent="0.55000000000000004">
      <c r="B10" s="8" t="s">
        <v>451</v>
      </c>
      <c r="C10" s="8" t="s">
        <v>487</v>
      </c>
      <c r="D10" s="4" t="s">
        <v>488</v>
      </c>
      <c r="E10" s="5"/>
      <c r="F10" s="5">
        <v>15850</v>
      </c>
      <c r="G10" s="5"/>
      <c r="H10" s="37"/>
      <c r="I10" s="7" t="s">
        <v>489</v>
      </c>
    </row>
    <row r="11" spans="2:9" x14ac:dyDescent="0.55000000000000004">
      <c r="B11" s="8" t="s">
        <v>446</v>
      </c>
      <c r="C11" s="8" t="s">
        <v>487</v>
      </c>
      <c r="D11" s="4" t="s">
        <v>493</v>
      </c>
      <c r="E11" s="5"/>
      <c r="F11" s="5">
        <v>770</v>
      </c>
      <c r="G11" s="5"/>
      <c r="H11" s="37"/>
      <c r="I11" s="7" t="s">
        <v>494</v>
      </c>
    </row>
    <row r="12" spans="2:9" x14ac:dyDescent="0.55000000000000004">
      <c r="B12" s="8" t="s">
        <v>452</v>
      </c>
      <c r="C12" s="8" t="s">
        <v>490</v>
      </c>
      <c r="D12" s="4" t="s">
        <v>491</v>
      </c>
      <c r="E12" s="5"/>
      <c r="F12" s="5">
        <v>1706</v>
      </c>
      <c r="G12" s="5"/>
      <c r="H12" s="37"/>
      <c r="I12" s="7" t="s">
        <v>492</v>
      </c>
    </row>
    <row r="13" spans="2:9" x14ac:dyDescent="0.55000000000000004">
      <c r="B13" s="8" t="s">
        <v>453</v>
      </c>
      <c r="C13" s="8" t="s">
        <v>490</v>
      </c>
      <c r="D13" s="4" t="s">
        <v>496</v>
      </c>
      <c r="E13" s="5"/>
      <c r="F13" s="5">
        <v>16302</v>
      </c>
      <c r="G13" s="5"/>
      <c r="H13" s="37"/>
      <c r="I13" s="7" t="s">
        <v>495</v>
      </c>
    </row>
    <row r="14" spans="2:9" x14ac:dyDescent="0.55000000000000004">
      <c r="B14" s="8"/>
      <c r="C14" s="8" t="s">
        <v>510</v>
      </c>
      <c r="D14" s="4" t="s">
        <v>518</v>
      </c>
      <c r="E14" s="5">
        <v>30000</v>
      </c>
      <c r="F14" s="5"/>
      <c r="G14" s="5"/>
      <c r="H14" s="37"/>
      <c r="I14" s="7"/>
    </row>
    <row r="15" spans="2:9" x14ac:dyDescent="0.55000000000000004">
      <c r="B15" s="8" t="s">
        <v>454</v>
      </c>
      <c r="C15" s="8" t="s">
        <v>510</v>
      </c>
      <c r="D15" s="4" t="s">
        <v>488</v>
      </c>
      <c r="E15" s="5"/>
      <c r="F15" s="5">
        <v>12540</v>
      </c>
      <c r="G15" s="5"/>
      <c r="H15" s="37"/>
      <c r="I15" s="7" t="s">
        <v>511</v>
      </c>
    </row>
    <row r="16" spans="2:9" x14ac:dyDescent="0.55000000000000004">
      <c r="B16" s="8" t="s">
        <v>512</v>
      </c>
      <c r="C16" s="8" t="s">
        <v>510</v>
      </c>
      <c r="D16" s="4" t="s">
        <v>493</v>
      </c>
      <c r="E16" s="5"/>
      <c r="F16" s="5">
        <v>930</v>
      </c>
      <c r="G16" s="5"/>
      <c r="H16" s="37"/>
      <c r="I16" s="7" t="s">
        <v>494</v>
      </c>
    </row>
    <row r="17" spans="2:13" x14ac:dyDescent="0.55000000000000004">
      <c r="B17" s="8" t="s">
        <v>513</v>
      </c>
      <c r="C17" s="8" t="s">
        <v>515</v>
      </c>
      <c r="D17" s="4" t="s">
        <v>516</v>
      </c>
      <c r="E17" s="5"/>
      <c r="F17" s="5">
        <v>1826</v>
      </c>
      <c r="G17" s="5"/>
      <c r="H17" s="37"/>
      <c r="I17" s="7" t="s">
        <v>517</v>
      </c>
    </row>
    <row r="18" spans="2:13" x14ac:dyDescent="0.55000000000000004">
      <c r="B18" s="8" t="s">
        <v>514</v>
      </c>
      <c r="C18" s="8" t="s">
        <v>519</v>
      </c>
      <c r="D18" s="4" t="s">
        <v>304</v>
      </c>
      <c r="E18" s="5"/>
      <c r="F18" s="5">
        <v>4586</v>
      </c>
      <c r="G18" s="5"/>
      <c r="H18" s="37"/>
      <c r="I18" s="7" t="s">
        <v>30</v>
      </c>
    </row>
    <row r="19" spans="2:13" x14ac:dyDescent="0.55000000000000004">
      <c r="B19" s="8"/>
      <c r="C19" s="8" t="s">
        <v>519</v>
      </c>
      <c r="D19" s="4" t="s">
        <v>518</v>
      </c>
      <c r="E19" s="5">
        <v>120000</v>
      </c>
      <c r="F19" s="5"/>
      <c r="G19" s="5"/>
      <c r="H19" s="37"/>
      <c r="I19" s="9"/>
    </row>
    <row r="20" spans="2:13" x14ac:dyDescent="0.55000000000000004">
      <c r="B20" s="8" t="s">
        <v>550</v>
      </c>
      <c r="C20" s="8" t="s">
        <v>519</v>
      </c>
      <c r="D20" s="4" t="s">
        <v>551</v>
      </c>
      <c r="E20" s="5"/>
      <c r="F20" s="5">
        <v>72670</v>
      </c>
      <c r="G20" s="5"/>
      <c r="H20" s="37"/>
      <c r="I20" s="7" t="s">
        <v>552</v>
      </c>
    </row>
    <row r="21" spans="2:13" x14ac:dyDescent="0.55000000000000004">
      <c r="B21" s="8" t="s">
        <v>555</v>
      </c>
      <c r="C21" s="17" t="s">
        <v>554</v>
      </c>
      <c r="D21" s="4" t="s">
        <v>557</v>
      </c>
      <c r="E21" s="5"/>
      <c r="F21" s="5">
        <v>39960</v>
      </c>
      <c r="G21" s="5"/>
      <c r="H21" s="37"/>
      <c r="I21" s="7" t="s">
        <v>558</v>
      </c>
      <c r="L21" s="10"/>
      <c r="M21" s="11"/>
    </row>
    <row r="22" spans="2:13" x14ac:dyDescent="0.55000000000000004">
      <c r="B22" s="8" t="s">
        <v>556</v>
      </c>
      <c r="C22" s="17" t="s">
        <v>554</v>
      </c>
      <c r="D22" s="4" t="s">
        <v>559</v>
      </c>
      <c r="E22" s="5"/>
      <c r="F22" s="5">
        <v>7276</v>
      </c>
      <c r="G22" s="5"/>
      <c r="H22" s="37"/>
      <c r="I22" s="7" t="s">
        <v>560</v>
      </c>
      <c r="M22" s="12"/>
    </row>
    <row r="23" spans="2:13" x14ac:dyDescent="0.55000000000000004">
      <c r="B23" s="8" t="s">
        <v>561</v>
      </c>
      <c r="C23" s="8" t="s">
        <v>562</v>
      </c>
      <c r="D23" s="4" t="s">
        <v>19</v>
      </c>
      <c r="E23" s="5"/>
      <c r="F23" s="5">
        <v>5127</v>
      </c>
      <c r="G23" s="5"/>
      <c r="H23" s="37"/>
      <c r="I23" s="7" t="s">
        <v>563</v>
      </c>
      <c r="M23" s="11"/>
    </row>
    <row r="24" spans="2:13" x14ac:dyDescent="0.55000000000000004">
      <c r="B24" s="8"/>
      <c r="C24" s="8" t="s">
        <v>600</v>
      </c>
      <c r="D24" t="s">
        <v>587</v>
      </c>
      <c r="E24" s="5"/>
      <c r="F24" s="5"/>
      <c r="G24" s="5"/>
      <c r="H24" s="37">
        <v>11424</v>
      </c>
      <c r="I24" s="7" t="s">
        <v>586</v>
      </c>
      <c r="M24" s="11"/>
    </row>
    <row r="25" spans="2:13" x14ac:dyDescent="0.55000000000000004">
      <c r="B25" s="8"/>
      <c r="C25" s="8"/>
      <c r="D25" s="4" t="s">
        <v>588</v>
      </c>
      <c r="E25" s="5"/>
      <c r="F25" s="5"/>
      <c r="G25" s="5"/>
      <c r="H25" s="37">
        <v>1793</v>
      </c>
      <c r="I25" s="7" t="s">
        <v>589</v>
      </c>
      <c r="M25" s="11"/>
    </row>
    <row r="26" spans="2:13" x14ac:dyDescent="0.55000000000000004">
      <c r="B26" s="8"/>
      <c r="C26" s="8"/>
      <c r="D26" s="4" t="s">
        <v>605</v>
      </c>
      <c r="E26" s="5"/>
      <c r="F26" s="5"/>
      <c r="G26" s="5"/>
      <c r="H26" s="37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7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7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7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7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7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7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7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7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7"/>
      <c r="I35" s="7"/>
    </row>
    <row r="36" spans="2:13" x14ac:dyDescent="0.55000000000000004">
      <c r="B36" s="8"/>
      <c r="C36" s="8"/>
      <c r="D36" s="4"/>
      <c r="E36" s="5"/>
      <c r="F36" s="5"/>
      <c r="G36" s="5"/>
      <c r="H36" s="37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7"/>
      <c r="I37" s="7"/>
    </row>
    <row r="38" spans="2:13" x14ac:dyDescent="0.55000000000000004">
      <c r="D38" s="4" t="s">
        <v>21</v>
      </c>
      <c r="F38" s="1">
        <f>SUM(F6:F37)</f>
        <v>195295</v>
      </c>
      <c r="H38" s="38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25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8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B12" sqref="B12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581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553</v>
      </c>
      <c r="C5" s="8" t="s">
        <v>564</v>
      </c>
      <c r="D5" s="4" t="s">
        <v>565</v>
      </c>
      <c r="E5" s="5"/>
      <c r="F5" s="5">
        <v>930</v>
      </c>
      <c r="G5" s="5"/>
      <c r="H5" s="6"/>
      <c r="I5" s="7" t="s">
        <v>494</v>
      </c>
    </row>
    <row r="6" spans="2:9" x14ac:dyDescent="0.55000000000000004">
      <c r="B6" s="8" t="s">
        <v>573</v>
      </c>
      <c r="C6" s="8" t="s">
        <v>564</v>
      </c>
      <c r="D6" s="4" t="s">
        <v>566</v>
      </c>
      <c r="E6" s="5"/>
      <c r="F6" s="5">
        <v>12744</v>
      </c>
      <c r="G6" s="5"/>
      <c r="H6" s="6"/>
      <c r="I6" s="7" t="s">
        <v>567</v>
      </c>
    </row>
    <row r="7" spans="2:9" x14ac:dyDescent="0.55000000000000004">
      <c r="B7" s="8" t="s">
        <v>574</v>
      </c>
      <c r="C7" s="8" t="s">
        <v>568</v>
      </c>
      <c r="D7" s="4" t="s">
        <v>569</v>
      </c>
      <c r="E7" s="5"/>
      <c r="F7" s="5">
        <v>1644</v>
      </c>
      <c r="G7" s="5"/>
      <c r="H7" s="6"/>
      <c r="I7" s="15" t="s">
        <v>570</v>
      </c>
    </row>
    <row r="8" spans="2:9" x14ac:dyDescent="0.55000000000000004">
      <c r="B8" s="8" t="s">
        <v>575</v>
      </c>
      <c r="C8" s="8" t="s">
        <v>568</v>
      </c>
      <c r="D8" s="4" t="s">
        <v>569</v>
      </c>
      <c r="E8" s="5"/>
      <c r="F8" s="5">
        <v>430</v>
      </c>
      <c r="G8" s="5"/>
      <c r="H8" s="6"/>
      <c r="I8" s="15" t="s">
        <v>570</v>
      </c>
    </row>
    <row r="9" spans="2:9" x14ac:dyDescent="0.55000000000000004">
      <c r="B9" s="8" t="s">
        <v>576</v>
      </c>
      <c r="C9" s="8" t="s">
        <v>571</v>
      </c>
      <c r="D9" s="4" t="s">
        <v>559</v>
      </c>
      <c r="E9" s="5"/>
      <c r="F9" s="5">
        <v>9612</v>
      </c>
      <c r="G9" s="5"/>
      <c r="H9" s="6"/>
      <c r="I9" s="7" t="s">
        <v>578</v>
      </c>
    </row>
    <row r="10" spans="2:9" x14ac:dyDescent="0.55000000000000004">
      <c r="B10" s="8" t="s">
        <v>577</v>
      </c>
      <c r="C10" s="8" t="s">
        <v>572</v>
      </c>
      <c r="D10" s="4" t="s">
        <v>579</v>
      </c>
      <c r="E10" s="5"/>
      <c r="F10" s="5">
        <v>8744</v>
      </c>
      <c r="G10" s="5"/>
      <c r="H10" s="6"/>
      <c r="I10" s="7" t="s">
        <v>580</v>
      </c>
    </row>
    <row r="11" spans="2:9" x14ac:dyDescent="0.55000000000000004">
      <c r="B11" s="8" t="s">
        <v>583</v>
      </c>
      <c r="C11" s="8" t="s">
        <v>582</v>
      </c>
      <c r="D11" s="4" t="s">
        <v>584</v>
      </c>
      <c r="E11" s="5"/>
      <c r="F11" s="5">
        <v>2432</v>
      </c>
      <c r="G11" s="5"/>
      <c r="H11" s="6"/>
      <c r="I11" s="7" t="s">
        <v>585</v>
      </c>
    </row>
    <row r="12" spans="2:9" x14ac:dyDescent="0.55000000000000004">
      <c r="B12" s="8" t="s">
        <v>620</v>
      </c>
      <c r="C12" s="8" t="s">
        <v>619</v>
      </c>
      <c r="D12" s="4" t="s">
        <v>579</v>
      </c>
      <c r="E12" s="5"/>
      <c r="F12" s="5">
        <v>8744</v>
      </c>
      <c r="G12" s="5"/>
      <c r="H12" s="6"/>
      <c r="I12" s="7" t="s">
        <v>30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15"/>
    </row>
    <row r="15" spans="2:9" x14ac:dyDescent="0.55000000000000004">
      <c r="B15" s="8"/>
      <c r="C15" s="8"/>
      <c r="D15" s="4"/>
      <c r="E15" s="5"/>
      <c r="F15" s="5"/>
      <c r="G15" s="5"/>
      <c r="H15" s="6"/>
      <c r="I15" s="15"/>
    </row>
    <row r="16" spans="2:9" x14ac:dyDescent="0.55000000000000004">
      <c r="B16" s="8"/>
      <c r="C16" s="8"/>
      <c r="D16" s="4"/>
      <c r="E16" s="5"/>
      <c r="F16" s="5"/>
      <c r="G16" s="5"/>
      <c r="H16" s="6"/>
      <c r="I16" s="15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58639.539999999979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45280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13359.539999999979</v>
      </c>
    </row>
    <row r="26" spans="2:13" x14ac:dyDescent="0.55000000000000004">
      <c r="D26" s="16" t="s">
        <v>25</v>
      </c>
      <c r="F26" s="1">
        <f>F24+H24</f>
        <v>45280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11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'5月'!F25</f>
        <v>13359.539999999979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107</v>
      </c>
      <c r="C5" s="8" t="s">
        <v>144</v>
      </c>
      <c r="D5" s="4" t="s">
        <v>145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108</v>
      </c>
      <c r="C6" s="8" t="s">
        <v>146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109</v>
      </c>
      <c r="C7" s="8" t="s">
        <v>147</v>
      </c>
      <c r="D7" s="4" t="s">
        <v>145</v>
      </c>
      <c r="E7" s="5"/>
      <c r="F7" s="5">
        <v>247</v>
      </c>
      <c r="G7" s="5"/>
      <c r="H7" s="6"/>
      <c r="I7" s="15" t="s">
        <v>148</v>
      </c>
    </row>
    <row r="8" spans="2:9" x14ac:dyDescent="0.55000000000000004">
      <c r="B8" s="8" t="s">
        <v>110</v>
      </c>
      <c r="C8" s="8" t="s">
        <v>149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111</v>
      </c>
      <c r="C9" s="8" t="s">
        <v>151</v>
      </c>
      <c r="D9" s="4" t="s">
        <v>150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112</v>
      </c>
      <c r="C10" s="8" t="s">
        <v>151</v>
      </c>
      <c r="D10" s="4" t="s">
        <v>152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113</v>
      </c>
      <c r="C11" s="8" t="s">
        <v>151</v>
      </c>
      <c r="D11" s="4" t="s">
        <v>178</v>
      </c>
      <c r="E11" s="5"/>
      <c r="F11" s="5">
        <v>3391</v>
      </c>
      <c r="G11" s="5"/>
      <c r="H11" s="6"/>
      <c r="I11" s="7" t="s">
        <v>103</v>
      </c>
    </row>
    <row r="12" spans="2:9" x14ac:dyDescent="0.55000000000000004">
      <c r="B12" s="8" t="s">
        <v>114</v>
      </c>
      <c r="C12" s="8" t="s">
        <v>172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115</v>
      </c>
      <c r="C13" s="8" t="s">
        <v>172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116</v>
      </c>
      <c r="C14" s="8" t="s">
        <v>177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117</v>
      </c>
      <c r="C15" s="8" t="s">
        <v>199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118</v>
      </c>
      <c r="C16" s="8" t="s">
        <v>200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119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120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121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122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123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124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128359.53999999998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-38128.460000000021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C157"/>
  <sheetViews>
    <sheetView topLeftCell="A138" workbookViewId="0">
      <selection activeCell="F133" sqref="F133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63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35</v>
      </c>
      <c r="D5" s="4" t="s">
        <v>64</v>
      </c>
      <c r="E5" s="5">
        <v>973670</v>
      </c>
      <c r="F5" s="5"/>
      <c r="G5" s="5"/>
      <c r="H5" s="5"/>
      <c r="I5" s="5"/>
      <c r="J5" s="15" t="s">
        <v>55</v>
      </c>
    </row>
    <row r="6" spans="2:15" hidden="1" x14ac:dyDescent="0.55000000000000004">
      <c r="B6" s="8"/>
      <c r="C6" s="8" t="s">
        <v>36</v>
      </c>
      <c r="D6" s="4" t="s">
        <v>38</v>
      </c>
      <c r="E6" s="5"/>
      <c r="F6" s="5"/>
      <c r="G6" s="5"/>
      <c r="H6" s="5">
        <v>864000</v>
      </c>
      <c r="I6" s="5">
        <v>864000</v>
      </c>
      <c r="J6" s="7" t="s">
        <v>53</v>
      </c>
      <c r="L6" t="s">
        <v>39</v>
      </c>
      <c r="M6" t="s">
        <v>44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65</v>
      </c>
      <c r="L7" t="s">
        <v>39</v>
      </c>
    </row>
    <row r="8" spans="2:15" hidden="1" x14ac:dyDescent="0.55000000000000004">
      <c r="B8" s="8"/>
      <c r="C8" s="8" t="s">
        <v>43</v>
      </c>
      <c r="D8" s="4" t="s">
        <v>38</v>
      </c>
      <c r="E8" s="5"/>
      <c r="F8" s="5"/>
      <c r="G8" s="5"/>
      <c r="H8" s="5">
        <v>51840</v>
      </c>
      <c r="I8" s="5">
        <v>51840</v>
      </c>
      <c r="J8" s="7"/>
      <c r="L8" t="s">
        <v>42</v>
      </c>
      <c r="M8" t="s">
        <v>45</v>
      </c>
    </row>
    <row r="9" spans="2:15" hidden="1" x14ac:dyDescent="0.55000000000000004">
      <c r="B9" s="8"/>
      <c r="C9" s="8" t="s">
        <v>43</v>
      </c>
      <c r="D9" s="4" t="s">
        <v>38</v>
      </c>
      <c r="E9" s="5"/>
      <c r="F9" s="5"/>
      <c r="G9" s="5"/>
      <c r="H9" s="5">
        <v>134164</v>
      </c>
      <c r="I9" s="5">
        <v>134164</v>
      </c>
      <c r="J9" s="7"/>
      <c r="L9" t="s">
        <v>42</v>
      </c>
      <c r="M9" t="s">
        <v>46</v>
      </c>
    </row>
    <row r="10" spans="2:15" hidden="1" x14ac:dyDescent="0.55000000000000004">
      <c r="B10" s="8"/>
      <c r="C10" s="8" t="s">
        <v>100</v>
      </c>
      <c r="D10" s="4" t="s">
        <v>87</v>
      </c>
      <c r="E10" s="5"/>
      <c r="F10" s="5"/>
      <c r="G10" s="5"/>
      <c r="H10" s="5">
        <v>8640</v>
      </c>
      <c r="I10" s="5"/>
      <c r="J10" s="7" t="s">
        <v>90</v>
      </c>
    </row>
    <row r="11" spans="2:15" hidden="1" x14ac:dyDescent="0.55000000000000004">
      <c r="B11" s="8"/>
      <c r="C11" s="8" t="s">
        <v>40</v>
      </c>
      <c r="D11" s="4" t="s">
        <v>41</v>
      </c>
      <c r="E11" s="5"/>
      <c r="F11" s="5"/>
      <c r="G11" s="5"/>
      <c r="H11" s="5">
        <v>130070</v>
      </c>
      <c r="I11" s="5">
        <v>130070</v>
      </c>
      <c r="J11" s="7" t="s">
        <v>54</v>
      </c>
      <c r="L11" t="s">
        <v>42</v>
      </c>
    </row>
    <row r="12" spans="2:15" hidden="1" x14ac:dyDescent="0.55000000000000004">
      <c r="B12" s="8"/>
      <c r="C12" s="8" t="s">
        <v>37</v>
      </c>
      <c r="D12" s="4" t="s">
        <v>66</v>
      </c>
      <c r="E12" s="5">
        <v>322911</v>
      </c>
      <c r="F12" s="5"/>
      <c r="G12" s="5"/>
      <c r="H12" s="5"/>
      <c r="I12" s="5"/>
      <c r="J12" s="15" t="s">
        <v>55</v>
      </c>
      <c r="M12" t="s">
        <v>50</v>
      </c>
    </row>
    <row r="13" spans="2:15" hidden="1" x14ac:dyDescent="0.55000000000000004">
      <c r="B13" s="8"/>
      <c r="C13" s="8" t="s">
        <v>47</v>
      </c>
      <c r="D13" s="4" t="s">
        <v>67</v>
      </c>
      <c r="E13" s="5">
        <v>6060000</v>
      </c>
      <c r="F13" s="5"/>
      <c r="G13" s="5"/>
      <c r="H13" s="5"/>
      <c r="I13" s="5"/>
      <c r="J13" s="15" t="s">
        <v>55</v>
      </c>
      <c r="M13" t="s">
        <v>51</v>
      </c>
    </row>
    <row r="14" spans="2:15" hidden="1" x14ac:dyDescent="0.55000000000000004">
      <c r="B14" s="8"/>
      <c r="C14" s="8" t="s">
        <v>32</v>
      </c>
      <c r="D14" s="4" t="s">
        <v>38</v>
      </c>
      <c r="E14" s="5"/>
      <c r="F14" s="5"/>
      <c r="G14" s="5"/>
      <c r="H14" s="5">
        <v>5292000</v>
      </c>
      <c r="I14" s="5"/>
      <c r="J14" s="7" t="s">
        <v>53</v>
      </c>
      <c r="L14" t="s">
        <v>68</v>
      </c>
      <c r="M14" t="s">
        <v>52</v>
      </c>
      <c r="N14" t="s">
        <v>68</v>
      </c>
    </row>
    <row r="15" spans="2:15" hidden="1" x14ac:dyDescent="0.55000000000000004">
      <c r="B15" s="8"/>
      <c r="C15" s="8" t="s">
        <v>100</v>
      </c>
      <c r="D15" s="4" t="s">
        <v>38</v>
      </c>
      <c r="E15" s="5"/>
      <c r="F15" s="5"/>
      <c r="G15" s="5"/>
      <c r="H15" s="5">
        <v>19184</v>
      </c>
      <c r="I15" s="5">
        <v>90000</v>
      </c>
      <c r="J15" s="7" t="s">
        <v>61</v>
      </c>
      <c r="L15" t="s">
        <v>70</v>
      </c>
      <c r="M15" t="s">
        <v>56</v>
      </c>
      <c r="O15" t="s">
        <v>128</v>
      </c>
    </row>
    <row r="16" spans="2:15" hidden="1" x14ac:dyDescent="0.55000000000000004">
      <c r="B16" s="8"/>
      <c r="C16" s="8" t="s">
        <v>97</v>
      </c>
      <c r="D16" s="4" t="s">
        <v>87</v>
      </c>
      <c r="E16" s="5"/>
      <c r="F16" s="5"/>
      <c r="G16" s="5"/>
      <c r="H16" s="5">
        <v>6912</v>
      </c>
      <c r="I16" s="5"/>
      <c r="J16" s="7" t="s">
        <v>90</v>
      </c>
    </row>
    <row r="17" spans="2:15" hidden="1" x14ac:dyDescent="0.55000000000000004">
      <c r="B17" s="8"/>
      <c r="C17" s="8" t="s">
        <v>101</v>
      </c>
      <c r="D17" s="4" t="s">
        <v>38</v>
      </c>
      <c r="E17" s="5"/>
      <c r="F17" s="5"/>
      <c r="G17" s="5"/>
      <c r="H17" s="5">
        <v>153110</v>
      </c>
      <c r="I17" s="5">
        <v>320000</v>
      </c>
      <c r="J17" s="7" t="s">
        <v>61</v>
      </c>
      <c r="L17" t="s">
        <v>70</v>
      </c>
      <c r="M17" t="s">
        <v>57</v>
      </c>
      <c r="O17" t="s">
        <v>128</v>
      </c>
    </row>
    <row r="18" spans="2:15" hidden="1" x14ac:dyDescent="0.55000000000000004">
      <c r="B18" s="8"/>
      <c r="C18" s="8" t="s">
        <v>97</v>
      </c>
      <c r="D18" s="4" t="s">
        <v>87</v>
      </c>
      <c r="E18" s="5"/>
      <c r="F18" s="5"/>
      <c r="G18" s="5"/>
      <c r="H18" s="5">
        <v>6912</v>
      </c>
      <c r="I18" s="5"/>
      <c r="J18" s="7" t="s">
        <v>90</v>
      </c>
    </row>
    <row r="19" spans="2:15" hidden="1" x14ac:dyDescent="0.55000000000000004">
      <c r="B19" s="8"/>
      <c r="C19" s="17" t="s">
        <v>32</v>
      </c>
      <c r="D19" s="4" t="s">
        <v>38</v>
      </c>
      <c r="E19" s="5"/>
      <c r="F19" s="5"/>
      <c r="G19" s="5"/>
      <c r="H19" s="5">
        <v>53680</v>
      </c>
      <c r="I19" s="5">
        <v>150000</v>
      </c>
      <c r="J19" s="7" t="s">
        <v>60</v>
      </c>
      <c r="L19" t="s">
        <v>70</v>
      </c>
      <c r="M19" t="s">
        <v>58</v>
      </c>
    </row>
    <row r="20" spans="2:15" hidden="1" x14ac:dyDescent="0.55000000000000004">
      <c r="B20" s="8"/>
      <c r="C20" s="8" t="s">
        <v>97</v>
      </c>
      <c r="D20" s="4" t="s">
        <v>87</v>
      </c>
      <c r="E20" s="5"/>
      <c r="F20" s="5"/>
      <c r="G20" s="5"/>
      <c r="H20" s="5">
        <v>6912</v>
      </c>
      <c r="I20" s="5"/>
      <c r="J20" s="7" t="s">
        <v>90</v>
      </c>
    </row>
    <row r="21" spans="2:15" hidden="1" x14ac:dyDescent="0.55000000000000004">
      <c r="B21" s="8"/>
      <c r="C21" s="8" t="s">
        <v>62</v>
      </c>
      <c r="D21" s="4" t="s">
        <v>38</v>
      </c>
      <c r="E21" s="5"/>
      <c r="F21" s="5"/>
      <c r="G21" s="5"/>
      <c r="H21" s="5">
        <v>233280</v>
      </c>
      <c r="I21" s="5">
        <v>502000</v>
      </c>
      <c r="J21" s="7" t="s">
        <v>88</v>
      </c>
      <c r="L21" t="s">
        <v>70</v>
      </c>
      <c r="M21" t="s">
        <v>59</v>
      </c>
    </row>
    <row r="22" spans="2:15" hidden="1" x14ac:dyDescent="0.55000000000000004">
      <c r="B22" s="8" t="s">
        <v>153</v>
      </c>
      <c r="C22" s="8" t="s">
        <v>33</v>
      </c>
      <c r="D22" s="4" t="s">
        <v>75</v>
      </c>
      <c r="E22" s="5"/>
      <c r="F22" s="5"/>
      <c r="G22" s="5"/>
      <c r="H22" s="5">
        <v>14260</v>
      </c>
      <c r="I22" s="5" t="s">
        <v>85</v>
      </c>
      <c r="J22" s="7" t="s">
        <v>34</v>
      </c>
      <c r="L22" t="s">
        <v>70</v>
      </c>
    </row>
    <row r="23" spans="2:15" hidden="1" x14ac:dyDescent="0.55000000000000004">
      <c r="B23" s="8"/>
      <c r="C23" s="8" t="s">
        <v>48</v>
      </c>
      <c r="D23" s="4" t="s">
        <v>69</v>
      </c>
      <c r="E23" s="5">
        <v>1058000</v>
      </c>
      <c r="F23" s="5"/>
      <c r="G23" s="5"/>
      <c r="H23" s="5"/>
      <c r="I23" s="5"/>
      <c r="J23" s="15" t="s">
        <v>55</v>
      </c>
      <c r="M23" t="s">
        <v>71</v>
      </c>
    </row>
    <row r="24" spans="2:15" hidden="1" x14ac:dyDescent="0.55000000000000004">
      <c r="B24" s="8"/>
      <c r="C24" s="8"/>
      <c r="D24" s="4" t="s">
        <v>202</v>
      </c>
      <c r="E24" s="5"/>
      <c r="F24" s="5"/>
      <c r="G24" s="5"/>
      <c r="H24" s="5">
        <v>200000</v>
      </c>
      <c r="I24" s="5"/>
      <c r="J24" s="7"/>
      <c r="L24" t="s">
        <v>70</v>
      </c>
    </row>
    <row r="25" spans="2:15" hidden="1" x14ac:dyDescent="0.55000000000000004">
      <c r="B25" s="8"/>
      <c r="C25" s="8"/>
      <c r="D25" s="4" t="s">
        <v>86</v>
      </c>
      <c r="E25" s="5"/>
      <c r="F25" s="5"/>
      <c r="G25" s="5"/>
      <c r="H25" s="5">
        <v>172000</v>
      </c>
      <c r="I25" s="5"/>
      <c r="J25" s="7"/>
      <c r="L25" t="s">
        <v>70</v>
      </c>
    </row>
    <row r="26" spans="2:15" hidden="1" x14ac:dyDescent="0.55000000000000004">
      <c r="B26" s="8"/>
      <c r="C26" s="17" t="s">
        <v>76</v>
      </c>
      <c r="D26" s="4" t="s">
        <v>41</v>
      </c>
      <c r="E26" s="5"/>
      <c r="F26" s="5"/>
      <c r="G26" s="5"/>
      <c r="H26" s="5">
        <v>197550</v>
      </c>
      <c r="I26" s="5"/>
      <c r="J26" s="7" t="s">
        <v>54</v>
      </c>
      <c r="L26" t="s">
        <v>89</v>
      </c>
    </row>
    <row r="27" spans="2:15" hidden="1" x14ac:dyDescent="0.55000000000000004">
      <c r="B27" s="8"/>
      <c r="C27" s="8" t="s">
        <v>98</v>
      </c>
      <c r="D27" s="4" t="s">
        <v>38</v>
      </c>
      <c r="E27" s="5"/>
      <c r="F27" s="5"/>
      <c r="G27" s="5"/>
      <c r="H27" s="5">
        <v>13932</v>
      </c>
      <c r="I27" s="5"/>
      <c r="J27" s="7"/>
      <c r="L27" t="s">
        <v>89</v>
      </c>
      <c r="M27" t="s">
        <v>72</v>
      </c>
    </row>
    <row r="28" spans="2:15" hidden="1" x14ac:dyDescent="0.55000000000000004">
      <c r="B28" s="8"/>
      <c r="C28" s="8" t="s">
        <v>99</v>
      </c>
      <c r="D28" s="4" t="s">
        <v>87</v>
      </c>
      <c r="E28" s="5"/>
      <c r="F28" s="5"/>
      <c r="G28" s="5"/>
      <c r="H28" s="5">
        <v>6912</v>
      </c>
      <c r="I28" s="5"/>
      <c r="J28" s="7" t="s">
        <v>90</v>
      </c>
    </row>
    <row r="29" spans="2:15" hidden="1" x14ac:dyDescent="0.55000000000000004">
      <c r="B29" s="8"/>
      <c r="C29" s="8" t="s">
        <v>102</v>
      </c>
      <c r="D29" s="4" t="s">
        <v>38</v>
      </c>
      <c r="E29" s="5"/>
      <c r="F29" s="5"/>
      <c r="G29" s="5"/>
      <c r="H29" s="5">
        <v>17500</v>
      </c>
      <c r="I29" s="5"/>
      <c r="J29" s="7"/>
      <c r="L29" t="s">
        <v>89</v>
      </c>
      <c r="M29" t="s">
        <v>73</v>
      </c>
      <c r="O29" t="s">
        <v>128</v>
      </c>
    </row>
    <row r="30" spans="2:15" hidden="1" x14ac:dyDescent="0.55000000000000004">
      <c r="B30" s="8"/>
      <c r="C30" s="8" t="s">
        <v>99</v>
      </c>
      <c r="D30" s="4" t="s">
        <v>87</v>
      </c>
      <c r="E30" s="5"/>
      <c r="F30" s="5"/>
      <c r="G30" s="5"/>
      <c r="H30" s="5">
        <v>6912</v>
      </c>
      <c r="I30" s="5"/>
      <c r="J30" s="7" t="s">
        <v>90</v>
      </c>
    </row>
    <row r="31" spans="2:15" hidden="1" x14ac:dyDescent="0.55000000000000004">
      <c r="B31" s="8"/>
      <c r="C31" s="8" t="s">
        <v>104</v>
      </c>
      <c r="D31" s="4" t="s">
        <v>74</v>
      </c>
      <c r="E31" s="5"/>
      <c r="F31" s="5"/>
      <c r="G31" s="5"/>
      <c r="H31" s="5">
        <v>1131</v>
      </c>
      <c r="I31" s="5" t="s">
        <v>85</v>
      </c>
      <c r="J31" s="7"/>
      <c r="L31" t="s">
        <v>89</v>
      </c>
    </row>
    <row r="32" spans="2:15" hidden="1" x14ac:dyDescent="0.55000000000000004">
      <c r="B32" s="8"/>
      <c r="C32" s="8" t="s">
        <v>49</v>
      </c>
      <c r="D32" s="4" t="s">
        <v>79</v>
      </c>
      <c r="E32" s="5">
        <v>946000</v>
      </c>
      <c r="F32" s="5"/>
      <c r="G32" s="5"/>
      <c r="H32" s="5"/>
      <c r="I32" s="5"/>
      <c r="J32" s="15" t="s">
        <v>55</v>
      </c>
      <c r="M32" s="11" t="s">
        <v>80</v>
      </c>
    </row>
    <row r="33" spans="2:14" hidden="1" x14ac:dyDescent="0.55000000000000004">
      <c r="B33" s="8"/>
      <c r="C33" s="8" t="s">
        <v>81</v>
      </c>
      <c r="D33" s="4" t="s">
        <v>38</v>
      </c>
      <c r="E33" s="5"/>
      <c r="F33" s="5"/>
      <c r="G33" s="5"/>
      <c r="H33" s="5">
        <v>521982</v>
      </c>
      <c r="I33" s="5"/>
      <c r="J33" s="7"/>
      <c r="L33" t="s">
        <v>83</v>
      </c>
      <c r="M33" t="s">
        <v>77</v>
      </c>
    </row>
    <row r="34" spans="2:14" hidden="1" x14ac:dyDescent="0.55000000000000004">
      <c r="B34" s="8"/>
      <c r="C34" s="8" t="s">
        <v>99</v>
      </c>
      <c r="D34" s="4" t="s">
        <v>87</v>
      </c>
      <c r="E34" s="5"/>
      <c r="F34" s="5"/>
      <c r="G34" s="5"/>
      <c r="H34" s="5">
        <v>6912</v>
      </c>
      <c r="I34" s="5"/>
      <c r="J34" s="7" t="s">
        <v>90</v>
      </c>
    </row>
    <row r="35" spans="2:14" hidden="1" x14ac:dyDescent="0.55000000000000004">
      <c r="B35" s="8"/>
      <c r="C35" s="8"/>
      <c r="D35" s="4" t="s">
        <v>202</v>
      </c>
      <c r="E35" s="5"/>
      <c r="F35" s="5"/>
      <c r="G35" s="5"/>
      <c r="H35" s="5">
        <v>200000</v>
      </c>
      <c r="I35" s="5"/>
      <c r="J35" s="7"/>
      <c r="L35" t="s">
        <v>83</v>
      </c>
    </row>
    <row r="36" spans="2:14" hidden="1" x14ac:dyDescent="0.55000000000000004">
      <c r="B36" s="8"/>
      <c r="C36" s="8" t="s">
        <v>81</v>
      </c>
      <c r="D36" s="4" t="s">
        <v>38</v>
      </c>
      <c r="E36" s="5"/>
      <c r="F36" s="5"/>
      <c r="G36" s="5"/>
      <c r="H36" s="5">
        <v>159840</v>
      </c>
      <c r="I36" s="5" t="s">
        <v>85</v>
      </c>
      <c r="J36" s="7" t="s">
        <v>161</v>
      </c>
      <c r="L36" t="s">
        <v>129</v>
      </c>
      <c r="M36" t="s">
        <v>78</v>
      </c>
    </row>
    <row r="37" spans="2:14" hidden="1" x14ac:dyDescent="0.55000000000000004">
      <c r="B37" s="8"/>
      <c r="C37" s="8" t="s">
        <v>99</v>
      </c>
      <c r="D37" s="4" t="s">
        <v>87</v>
      </c>
      <c r="E37" s="5"/>
      <c r="F37" s="5"/>
      <c r="G37" s="5"/>
      <c r="H37" s="5">
        <v>6912</v>
      </c>
      <c r="I37" s="5"/>
      <c r="J37" s="7" t="s">
        <v>90</v>
      </c>
    </row>
    <row r="38" spans="2:14" hidden="1" x14ac:dyDescent="0.55000000000000004">
      <c r="B38" s="8"/>
      <c r="C38" s="8"/>
      <c r="D38" s="4" t="s">
        <v>74</v>
      </c>
      <c r="E38" s="5"/>
      <c r="F38" s="5"/>
      <c r="G38" s="5"/>
      <c r="H38" s="5">
        <v>0</v>
      </c>
      <c r="I38" s="5" t="s">
        <v>85</v>
      </c>
      <c r="J38" s="7"/>
      <c r="L38" t="s">
        <v>129</v>
      </c>
    </row>
    <row r="39" spans="2:14" hidden="1" x14ac:dyDescent="0.55000000000000004">
      <c r="B39" s="8"/>
      <c r="C39" s="8" t="s">
        <v>191</v>
      </c>
      <c r="D39" s="4" t="s">
        <v>91</v>
      </c>
      <c r="E39" s="5"/>
      <c r="F39" s="5"/>
      <c r="G39" s="5"/>
      <c r="H39" s="5">
        <v>144320</v>
      </c>
      <c r="I39" s="5"/>
      <c r="J39" s="7" t="s">
        <v>54</v>
      </c>
      <c r="L39" t="s">
        <v>129</v>
      </c>
      <c r="M39" s="10"/>
      <c r="N39" s="11"/>
    </row>
    <row r="40" spans="2:14" hidden="1" x14ac:dyDescent="0.55000000000000004">
      <c r="B40" s="8"/>
      <c r="C40" s="8" t="s">
        <v>130</v>
      </c>
      <c r="D40" s="4" t="s">
        <v>82</v>
      </c>
      <c r="E40" s="5">
        <v>1175000</v>
      </c>
      <c r="F40" s="5"/>
      <c r="G40" s="5"/>
      <c r="H40" s="5"/>
      <c r="I40" s="5"/>
      <c r="J40" s="18" t="s">
        <v>131</v>
      </c>
      <c r="N40" t="s">
        <v>132</v>
      </c>
    </row>
    <row r="41" spans="2:14" hidden="1" x14ac:dyDescent="0.55000000000000004">
      <c r="B41" s="8"/>
      <c r="C41" s="8" t="s">
        <v>157</v>
      </c>
      <c r="D41" s="4" t="s">
        <v>38</v>
      </c>
      <c r="E41" s="5"/>
      <c r="F41" s="5"/>
      <c r="G41" s="5"/>
      <c r="H41" s="5">
        <v>384480</v>
      </c>
      <c r="I41" s="5"/>
      <c r="J41" s="18" t="s">
        <v>162</v>
      </c>
      <c r="L41" t="s">
        <v>89</v>
      </c>
      <c r="M41" s="19" t="s">
        <v>95</v>
      </c>
    </row>
    <row r="42" spans="2:14" hidden="1" x14ac:dyDescent="0.55000000000000004">
      <c r="B42" s="8"/>
      <c r="C42" s="8"/>
      <c r="D42" s="4" t="s">
        <v>133</v>
      </c>
      <c r="E42" s="5">
        <v>540000</v>
      </c>
      <c r="F42" s="5"/>
      <c r="G42" s="5"/>
      <c r="H42" s="5"/>
      <c r="I42" s="5"/>
      <c r="J42" s="18" t="s">
        <v>134</v>
      </c>
    </row>
    <row r="43" spans="2:14" hidden="1" x14ac:dyDescent="0.55000000000000004">
      <c r="B43" s="8"/>
      <c r="C43" s="8"/>
      <c r="D43" s="4" t="s">
        <v>203</v>
      </c>
      <c r="E43" s="5"/>
      <c r="F43" s="5"/>
      <c r="G43" s="5"/>
      <c r="H43" s="5">
        <v>200000</v>
      </c>
      <c r="I43" s="5"/>
      <c r="J43" s="7"/>
      <c r="L43" t="s">
        <v>94</v>
      </c>
      <c r="N43" s="12"/>
    </row>
    <row r="44" spans="2:14" hidden="1" x14ac:dyDescent="0.55000000000000004">
      <c r="B44" s="8"/>
      <c r="C44" s="8" t="s">
        <v>158</v>
      </c>
      <c r="D44" s="4" t="s">
        <v>135</v>
      </c>
      <c r="E44" s="5"/>
      <c r="F44" s="5"/>
      <c r="G44" s="5"/>
      <c r="H44" s="5">
        <v>104920</v>
      </c>
      <c r="I44" s="5"/>
      <c r="J44" s="7" t="s">
        <v>54</v>
      </c>
      <c r="L44" t="s">
        <v>96</v>
      </c>
      <c r="M44" t="s">
        <v>136</v>
      </c>
      <c r="N44" s="12"/>
    </row>
    <row r="45" spans="2:14" hidden="1" x14ac:dyDescent="0.55000000000000004">
      <c r="B45" s="8" t="s">
        <v>155</v>
      </c>
      <c r="C45" s="8" t="s">
        <v>84</v>
      </c>
      <c r="D45" s="4" t="s">
        <v>75</v>
      </c>
      <c r="E45" s="5"/>
      <c r="F45" s="5"/>
      <c r="G45" s="5"/>
      <c r="H45" s="5">
        <v>12700</v>
      </c>
      <c r="I45" s="5"/>
      <c r="J45" s="7" t="s">
        <v>154</v>
      </c>
      <c r="L45" t="s">
        <v>137</v>
      </c>
      <c r="M45" t="s">
        <v>138</v>
      </c>
      <c r="N45" s="12"/>
    </row>
    <row r="46" spans="2:14" hidden="1" x14ac:dyDescent="0.55000000000000004">
      <c r="B46" s="8"/>
      <c r="C46" s="8"/>
      <c r="D46" s="4" t="s">
        <v>203</v>
      </c>
      <c r="E46" s="5"/>
      <c r="F46" s="5"/>
      <c r="G46" s="5"/>
      <c r="H46" s="5">
        <v>200000</v>
      </c>
      <c r="I46" s="5"/>
      <c r="J46" s="7"/>
      <c r="L46" t="s">
        <v>137</v>
      </c>
      <c r="N46" s="11"/>
    </row>
    <row r="47" spans="2:14" hidden="1" x14ac:dyDescent="0.55000000000000004">
      <c r="B47" s="8"/>
      <c r="C47" s="8"/>
      <c r="D47" s="4" t="s">
        <v>86</v>
      </c>
      <c r="E47" s="5"/>
      <c r="F47" s="5"/>
      <c r="G47" s="5"/>
      <c r="H47" s="5">
        <v>170000</v>
      </c>
      <c r="I47" s="5"/>
      <c r="J47" s="7"/>
      <c r="L47" t="s">
        <v>139</v>
      </c>
    </row>
    <row r="48" spans="2:14" hidden="1" x14ac:dyDescent="0.55000000000000004">
      <c r="B48" s="8"/>
      <c r="C48" s="8" t="s">
        <v>156</v>
      </c>
      <c r="D48" s="4" t="s">
        <v>140</v>
      </c>
      <c r="E48" s="5"/>
      <c r="F48" s="5"/>
      <c r="G48" s="5"/>
      <c r="H48" s="5">
        <v>323460</v>
      </c>
      <c r="I48" s="5"/>
      <c r="J48" s="7" t="s">
        <v>160</v>
      </c>
      <c r="L48" t="s">
        <v>137</v>
      </c>
      <c r="M48" t="s">
        <v>141</v>
      </c>
    </row>
    <row r="49" spans="2:15" hidden="1" x14ac:dyDescent="0.55000000000000004">
      <c r="B49" s="8"/>
      <c r="C49" s="8" t="s">
        <v>156</v>
      </c>
      <c r="D49" s="4" t="s">
        <v>140</v>
      </c>
      <c r="E49" s="5"/>
      <c r="F49" s="5"/>
      <c r="G49" s="5"/>
      <c r="H49" s="5">
        <v>304560</v>
      </c>
      <c r="I49" s="5"/>
      <c r="J49" s="7" t="s">
        <v>159</v>
      </c>
      <c r="L49" t="s">
        <v>137</v>
      </c>
      <c r="M49" t="s">
        <v>142</v>
      </c>
    </row>
    <row r="50" spans="2:15" hidden="1" x14ac:dyDescent="0.55000000000000004">
      <c r="B50" s="8"/>
      <c r="C50" s="8" t="s">
        <v>158</v>
      </c>
      <c r="D50" s="4" t="s">
        <v>41</v>
      </c>
      <c r="E50" s="5"/>
      <c r="F50" s="5"/>
      <c r="G50" s="5"/>
      <c r="H50" s="5">
        <v>104920</v>
      </c>
      <c r="I50" s="5"/>
      <c r="J50" s="7" t="s">
        <v>54</v>
      </c>
    </row>
    <row r="51" spans="2:15" hidden="1" x14ac:dyDescent="0.55000000000000004">
      <c r="B51" s="8"/>
      <c r="C51" s="8"/>
      <c r="D51" s="4" t="s">
        <v>92</v>
      </c>
      <c r="E51" s="5">
        <v>1125000</v>
      </c>
      <c r="F51" s="5"/>
      <c r="G51" s="5"/>
      <c r="H51" s="5"/>
      <c r="I51" s="5"/>
      <c r="J51" s="18" t="s">
        <v>143</v>
      </c>
    </row>
    <row r="52" spans="2:15" hidden="1" x14ac:dyDescent="0.55000000000000004">
      <c r="B52" s="8"/>
      <c r="C52" s="8" t="s">
        <v>151</v>
      </c>
      <c r="D52" s="4" t="s">
        <v>87</v>
      </c>
      <c r="E52" s="5"/>
      <c r="F52" s="5"/>
      <c r="G52" s="5"/>
      <c r="H52" s="5">
        <v>20784</v>
      </c>
      <c r="I52" s="5"/>
      <c r="J52" s="7" t="s">
        <v>90</v>
      </c>
    </row>
    <row r="53" spans="2:15" hidden="1" x14ac:dyDescent="0.55000000000000004">
      <c r="B53" s="8"/>
      <c r="C53" s="8"/>
      <c r="D53" s="4" t="s">
        <v>140</v>
      </c>
      <c r="E53" s="5"/>
      <c r="F53" s="5"/>
      <c r="G53" s="5"/>
      <c r="H53" s="5">
        <v>273132</v>
      </c>
      <c r="I53" s="5"/>
      <c r="J53" s="18"/>
      <c r="L53" t="s">
        <v>164</v>
      </c>
      <c r="M53" t="s">
        <v>163</v>
      </c>
    </row>
    <row r="54" spans="2:15" hidden="1" x14ac:dyDescent="0.55000000000000004">
      <c r="B54" s="8"/>
      <c r="C54" s="8"/>
      <c r="D54" s="4" t="s">
        <v>140</v>
      </c>
      <c r="E54" s="5"/>
      <c r="F54" s="5"/>
      <c r="G54" s="5"/>
      <c r="H54" s="5">
        <v>168240</v>
      </c>
      <c r="I54" s="5"/>
      <c r="J54" s="18"/>
      <c r="L54" t="s">
        <v>164</v>
      </c>
      <c r="M54" t="s">
        <v>165</v>
      </c>
    </row>
    <row r="55" spans="2:15" hidden="1" x14ac:dyDescent="0.55000000000000004">
      <c r="B55" s="8"/>
      <c r="C55" s="8"/>
      <c r="D55" s="4" t="s">
        <v>140</v>
      </c>
      <c r="E55" s="5"/>
      <c r="F55" s="5"/>
      <c r="G55" s="5"/>
      <c r="H55" s="5">
        <v>6839</v>
      </c>
      <c r="I55" s="5"/>
      <c r="J55" s="18"/>
      <c r="L55" t="s">
        <v>164</v>
      </c>
      <c r="M55" t="s">
        <v>167</v>
      </c>
    </row>
    <row r="56" spans="2:15" hidden="1" x14ac:dyDescent="0.55000000000000004">
      <c r="B56" s="8"/>
      <c r="C56" s="8"/>
      <c r="D56" s="4" t="s">
        <v>168</v>
      </c>
      <c r="E56" s="5"/>
      <c r="F56" s="5"/>
      <c r="G56" s="5"/>
      <c r="H56" s="5">
        <v>120000</v>
      </c>
      <c r="I56" s="5"/>
      <c r="J56" s="7" t="s">
        <v>54</v>
      </c>
      <c r="L56" t="s">
        <v>175</v>
      </c>
    </row>
    <row r="57" spans="2:15" hidden="1" x14ac:dyDescent="0.55000000000000004">
      <c r="B57" s="8"/>
      <c r="C57" s="8"/>
      <c r="D57" s="4" t="s">
        <v>87</v>
      </c>
      <c r="E57" s="5"/>
      <c r="F57" s="5"/>
      <c r="G57" s="5"/>
      <c r="H57" s="5">
        <v>20784</v>
      </c>
      <c r="I57" s="5"/>
      <c r="J57" s="7" t="s">
        <v>90</v>
      </c>
    </row>
    <row r="58" spans="2:15" hidden="1" x14ac:dyDescent="0.55000000000000004">
      <c r="B58" s="8"/>
      <c r="C58" s="8"/>
      <c r="D58" s="4" t="s">
        <v>169</v>
      </c>
      <c r="E58" s="5">
        <v>665000</v>
      </c>
      <c r="F58" s="5"/>
      <c r="G58" s="5"/>
      <c r="H58" s="5"/>
      <c r="I58" s="5"/>
      <c r="J58" s="18"/>
      <c r="N58" t="s">
        <v>205</v>
      </c>
      <c r="O58" s="1">
        <v>120000</v>
      </c>
    </row>
    <row r="59" spans="2:15" hidden="1" x14ac:dyDescent="0.55000000000000004">
      <c r="B59" s="8"/>
      <c r="C59" s="8"/>
      <c r="D59" s="4" t="s">
        <v>140</v>
      </c>
      <c r="E59" s="5"/>
      <c r="F59" s="5"/>
      <c r="G59" s="5"/>
      <c r="H59" s="5">
        <v>131670</v>
      </c>
      <c r="I59" s="5"/>
      <c r="J59" s="18"/>
      <c r="L59" t="s">
        <v>186</v>
      </c>
      <c r="M59" t="s">
        <v>166</v>
      </c>
    </row>
    <row r="60" spans="2:15" hidden="1" x14ac:dyDescent="0.55000000000000004">
      <c r="B60" s="8"/>
      <c r="C60" s="8"/>
      <c r="D60" s="4" t="s">
        <v>173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207</v>
      </c>
      <c r="O61" s="1"/>
    </row>
    <row r="62" spans="2:15" hidden="1" x14ac:dyDescent="0.55000000000000004">
      <c r="B62" s="8"/>
      <c r="C62" s="8"/>
      <c r="D62" s="4" t="s">
        <v>201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176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245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466</v>
      </c>
      <c r="AB66" t="s">
        <v>467</v>
      </c>
      <c r="AC66" t="s">
        <v>464</v>
      </c>
    </row>
    <row r="67" spans="2:29" x14ac:dyDescent="0.55000000000000004">
      <c r="B67" s="8" t="s">
        <v>383</v>
      </c>
      <c r="C67" s="8" t="s">
        <v>258</v>
      </c>
      <c r="D67" s="4" t="s">
        <v>246</v>
      </c>
      <c r="E67" s="5"/>
      <c r="F67" s="5"/>
      <c r="G67" s="5" t="s">
        <v>464</v>
      </c>
      <c r="H67" s="5">
        <v>32400</v>
      </c>
      <c r="I67" s="5"/>
      <c r="J67" t="s">
        <v>247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384</v>
      </c>
      <c r="C68" s="8" t="s">
        <v>257</v>
      </c>
      <c r="D68" s="4" t="s">
        <v>256</v>
      </c>
      <c r="E68" s="5"/>
      <c r="F68" s="5"/>
      <c r="G68" s="5" t="s">
        <v>464</v>
      </c>
      <c r="H68" s="5">
        <v>50000</v>
      </c>
      <c r="I68" s="5"/>
      <c r="J68" s="18" t="s">
        <v>375</v>
      </c>
      <c r="L68" t="s">
        <v>197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385</v>
      </c>
      <c r="C69" s="8" t="s">
        <v>249</v>
      </c>
      <c r="D69" s="4" t="s">
        <v>174</v>
      </c>
      <c r="E69" s="5"/>
      <c r="F69" s="5"/>
      <c r="G69" s="5" t="s">
        <v>464</v>
      </c>
      <c r="H69" s="5">
        <v>6879600</v>
      </c>
      <c r="I69" s="5"/>
      <c r="J69" s="18" t="s">
        <v>375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386</v>
      </c>
      <c r="C70" s="8" t="s">
        <v>249</v>
      </c>
      <c r="D70" s="4" t="s">
        <v>180</v>
      </c>
      <c r="E70" s="20">
        <v>7898138</v>
      </c>
      <c r="F70" s="5"/>
      <c r="G70" s="5"/>
      <c r="H70" s="5"/>
      <c r="I70" s="5"/>
      <c r="J70" s="18"/>
      <c r="M70" t="s">
        <v>206</v>
      </c>
      <c r="P70" t="s">
        <v>183</v>
      </c>
      <c r="Q70" t="s">
        <v>184</v>
      </c>
      <c r="R70" t="s">
        <v>185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387</v>
      </c>
      <c r="C71" s="8" t="s">
        <v>255</v>
      </c>
      <c r="D71" s="4" t="s">
        <v>254</v>
      </c>
      <c r="E71" s="5"/>
      <c r="F71" s="5"/>
      <c r="G71" s="5" t="s">
        <v>464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388</v>
      </c>
      <c r="C72" s="8"/>
      <c r="D72" s="4" t="s">
        <v>211</v>
      </c>
      <c r="E72" s="5"/>
      <c r="F72" s="5"/>
      <c r="G72" s="5" t="s">
        <v>465</v>
      </c>
      <c r="H72" s="5">
        <v>200000</v>
      </c>
      <c r="I72" s="5"/>
      <c r="J72" s="5"/>
      <c r="L72" t="s">
        <v>196</v>
      </c>
      <c r="N72" t="s">
        <v>182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389</v>
      </c>
      <c r="C73" s="8"/>
      <c r="D73" s="4" t="s">
        <v>211</v>
      </c>
      <c r="E73" s="5"/>
      <c r="F73" s="5"/>
      <c r="G73" s="5" t="s">
        <v>465</v>
      </c>
      <c r="H73" s="5">
        <v>200000</v>
      </c>
      <c r="I73" s="5"/>
      <c r="J73" s="5"/>
      <c r="L73" t="s">
        <v>196</v>
      </c>
      <c r="N73" t="s">
        <v>181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390</v>
      </c>
      <c r="C74" s="8"/>
      <c r="D74" s="4" t="s">
        <v>212</v>
      </c>
      <c r="E74" s="5"/>
      <c r="F74" s="5"/>
      <c r="G74" s="5" t="s">
        <v>465</v>
      </c>
      <c r="H74" s="5">
        <v>170000</v>
      </c>
      <c r="I74" s="5"/>
      <c r="J74" s="18"/>
      <c r="L74" t="s">
        <v>186</v>
      </c>
      <c r="N74" t="s">
        <v>187</v>
      </c>
      <c r="P74">
        <v>80</v>
      </c>
      <c r="R74">
        <v>100</v>
      </c>
      <c r="S74" t="s">
        <v>189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391</v>
      </c>
      <c r="C75" s="8"/>
      <c r="D75" s="4"/>
      <c r="E75" s="5"/>
      <c r="F75" s="5"/>
      <c r="G75" s="5"/>
      <c r="H75" s="5"/>
      <c r="I75" s="5"/>
      <c r="J75" s="18"/>
      <c r="N75" t="s">
        <v>188</v>
      </c>
      <c r="P75">
        <v>350</v>
      </c>
      <c r="Q75">
        <v>25</v>
      </c>
      <c r="R75">
        <v>400</v>
      </c>
      <c r="S75" t="s">
        <v>190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392</v>
      </c>
      <c r="C76" s="8" t="s">
        <v>248</v>
      </c>
      <c r="D76" s="4" t="s">
        <v>364</v>
      </c>
      <c r="E76" s="5"/>
      <c r="F76" s="5"/>
      <c r="G76" s="5" t="s">
        <v>464</v>
      </c>
      <c r="H76" s="5">
        <v>539721</v>
      </c>
      <c r="I76" s="5"/>
      <c r="J76" s="5">
        <v>485800</v>
      </c>
      <c r="L76" t="s">
        <v>196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393</v>
      </c>
      <c r="C77" s="8" t="s">
        <v>259</v>
      </c>
      <c r="D77" s="4" t="s">
        <v>210</v>
      </c>
      <c r="E77" s="5"/>
      <c r="F77" s="5"/>
      <c r="G77" s="5" t="s">
        <v>464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394</v>
      </c>
      <c r="C78" s="8" t="s">
        <v>249</v>
      </c>
      <c r="D78" s="4" t="s">
        <v>193</v>
      </c>
      <c r="E78" s="20">
        <v>1688806</v>
      </c>
      <c r="F78" s="5"/>
      <c r="G78" s="5"/>
      <c r="H78" s="5"/>
      <c r="I78" s="5"/>
      <c r="J78" s="18"/>
      <c r="N78" t="s">
        <v>204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395</v>
      </c>
      <c r="C79" s="8" t="s">
        <v>249</v>
      </c>
      <c r="D79" s="4" t="s">
        <v>194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396</v>
      </c>
      <c r="C80" s="8" t="s">
        <v>249</v>
      </c>
      <c r="D80" s="4" t="s">
        <v>198</v>
      </c>
      <c r="E80" s="5"/>
      <c r="F80" s="5"/>
      <c r="G80" s="5" t="s">
        <v>464</v>
      </c>
      <c r="H80" s="5">
        <v>240000</v>
      </c>
      <c r="I80" s="5"/>
      <c r="J80" s="5" t="s">
        <v>365</v>
      </c>
      <c r="L80" t="s">
        <v>195</v>
      </c>
      <c r="M80" t="s">
        <v>182</v>
      </c>
      <c r="N80" t="s">
        <v>192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397</v>
      </c>
      <c r="C81" s="8" t="s">
        <v>249</v>
      </c>
      <c r="D81" s="4" t="s">
        <v>198</v>
      </c>
      <c r="E81" s="5"/>
      <c r="F81" s="5"/>
      <c r="G81" s="5" t="s">
        <v>464</v>
      </c>
      <c r="H81" s="5">
        <v>30000</v>
      </c>
      <c r="I81" s="5"/>
      <c r="J81" s="5" t="s">
        <v>365</v>
      </c>
      <c r="L81" t="s">
        <v>195</v>
      </c>
      <c r="M81" t="s">
        <v>181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398</v>
      </c>
      <c r="C82" s="8" t="s">
        <v>253</v>
      </c>
      <c r="D82" s="4" t="s">
        <v>208</v>
      </c>
      <c r="E82" s="5"/>
      <c r="F82" s="5"/>
      <c r="G82" s="5" t="s">
        <v>464</v>
      </c>
      <c r="H82" s="5">
        <v>176040</v>
      </c>
      <c r="I82" s="5"/>
      <c r="J82" s="5" t="s">
        <v>367</v>
      </c>
      <c r="L82" t="s">
        <v>250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399</v>
      </c>
      <c r="C83" s="8" t="s">
        <v>252</v>
      </c>
      <c r="D83" s="4" t="s">
        <v>209</v>
      </c>
      <c r="E83" s="5"/>
      <c r="F83" s="5"/>
      <c r="G83" s="5" t="s">
        <v>464</v>
      </c>
      <c r="H83" s="5">
        <v>180700</v>
      </c>
      <c r="I83" s="5"/>
      <c r="J83" s="18" t="s">
        <v>366</v>
      </c>
      <c r="L83" t="s">
        <v>251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400</v>
      </c>
      <c r="C84" s="8" t="s">
        <v>253</v>
      </c>
      <c r="D84" s="4" t="s">
        <v>246</v>
      </c>
      <c r="E84" s="5"/>
      <c r="F84" s="5"/>
      <c r="G84" s="5" t="s">
        <v>464</v>
      </c>
      <c r="H84" s="5">
        <v>20736</v>
      </c>
      <c r="I84" s="5"/>
      <c r="J84" s="18" t="s">
        <v>368</v>
      </c>
      <c r="L84" t="s">
        <v>260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401</v>
      </c>
      <c r="C85" s="8"/>
      <c r="D85" s="4" t="s">
        <v>261</v>
      </c>
      <c r="E85" s="5"/>
      <c r="F85" s="5"/>
      <c r="G85" s="5" t="s">
        <v>466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402</v>
      </c>
      <c r="C86" s="8"/>
      <c r="D86" s="4" t="s">
        <v>261</v>
      </c>
      <c r="E86" s="5"/>
      <c r="F86" s="5"/>
      <c r="G86" s="5" t="s">
        <v>466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403</v>
      </c>
      <c r="C87" s="8"/>
      <c r="D87" s="4" t="s">
        <v>262</v>
      </c>
      <c r="E87" s="5"/>
      <c r="F87" s="5"/>
      <c r="G87" s="5" t="s">
        <v>466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404</v>
      </c>
      <c r="C88" s="8"/>
      <c r="D88" s="4" t="s">
        <v>209</v>
      </c>
      <c r="E88" s="5"/>
      <c r="F88" s="5"/>
      <c r="G88" s="5" t="s">
        <v>464</v>
      </c>
      <c r="H88" s="5">
        <v>283222</v>
      </c>
      <c r="I88" s="5"/>
      <c r="J88" s="18" t="s">
        <v>366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405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406</v>
      </c>
      <c r="C90" s="8" t="s">
        <v>277</v>
      </c>
      <c r="D90" s="4" t="s">
        <v>278</v>
      </c>
      <c r="E90" s="5"/>
      <c r="F90" s="5"/>
      <c r="G90" s="5" t="s">
        <v>467</v>
      </c>
      <c r="H90" s="5">
        <v>94381</v>
      </c>
      <c r="I90" s="5"/>
      <c r="J90" s="18"/>
      <c r="L90" t="s">
        <v>292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407</v>
      </c>
      <c r="C91" s="8" t="s">
        <v>277</v>
      </c>
      <c r="D91" s="4" t="s">
        <v>279</v>
      </c>
      <c r="E91" s="5"/>
      <c r="F91" s="5"/>
      <c r="G91" s="5" t="s">
        <v>467</v>
      </c>
      <c r="H91" s="5">
        <v>66744</v>
      </c>
      <c r="I91" s="5"/>
      <c r="J91" s="18"/>
      <c r="L91" t="s">
        <v>292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408</v>
      </c>
      <c r="C92" s="8" t="s">
        <v>611</v>
      </c>
      <c r="D92" s="4" t="s">
        <v>290</v>
      </c>
      <c r="E92" s="5"/>
      <c r="F92" s="5"/>
      <c r="G92" s="5" t="s">
        <v>464</v>
      </c>
      <c r="H92" s="5">
        <v>87440</v>
      </c>
      <c r="I92" s="5"/>
      <c r="J92" s="18"/>
      <c r="L92" t="s">
        <v>292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409</v>
      </c>
      <c r="C93" s="8" t="s">
        <v>612</v>
      </c>
      <c r="D93" s="4" t="s">
        <v>294</v>
      </c>
      <c r="E93" s="5"/>
      <c r="F93" s="5"/>
      <c r="G93" s="5" t="s">
        <v>464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410</v>
      </c>
      <c r="C94" s="8" t="s">
        <v>613</v>
      </c>
      <c r="D94" s="4" t="s">
        <v>293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411</v>
      </c>
      <c r="C95" s="8" t="s">
        <v>615</v>
      </c>
      <c r="D95" s="4" t="s">
        <v>280</v>
      </c>
      <c r="E95" s="5"/>
      <c r="F95" s="5"/>
      <c r="G95" s="5" t="s">
        <v>466</v>
      </c>
      <c r="H95" s="5">
        <v>200000</v>
      </c>
      <c r="I95" s="5"/>
      <c r="J95" s="18"/>
      <c r="L95" t="s">
        <v>292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412</v>
      </c>
      <c r="C96" s="8" t="s">
        <v>615</v>
      </c>
      <c r="D96" s="4" t="s">
        <v>280</v>
      </c>
      <c r="E96" s="5"/>
      <c r="F96" s="5"/>
      <c r="G96" s="5" t="s">
        <v>466</v>
      </c>
      <c r="H96" s="5">
        <v>200000</v>
      </c>
      <c r="I96" s="5"/>
      <c r="J96" s="18"/>
      <c r="L96" t="s">
        <v>292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413</v>
      </c>
      <c r="C97" s="8" t="s">
        <v>615</v>
      </c>
      <c r="D97" s="4" t="s">
        <v>281</v>
      </c>
      <c r="E97" s="5"/>
      <c r="F97" s="5"/>
      <c r="G97" s="5" t="s">
        <v>466</v>
      </c>
      <c r="H97" s="5">
        <v>170000</v>
      </c>
      <c r="I97" s="5"/>
      <c r="J97" s="18"/>
      <c r="L97" t="s">
        <v>292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414</v>
      </c>
      <c r="C98" s="8"/>
      <c r="D98" s="4"/>
      <c r="E98" s="5"/>
      <c r="F98" s="5"/>
      <c r="G98" s="5"/>
      <c r="H98" s="5"/>
      <c r="I98" s="5"/>
      <c r="J98" s="18"/>
      <c r="O98" t="s">
        <v>282</v>
      </c>
      <c r="P98" t="s">
        <v>283</v>
      </c>
      <c r="Q98" t="s">
        <v>284</v>
      </c>
      <c r="R98" t="s">
        <v>285</v>
      </c>
      <c r="S98" t="s">
        <v>286</v>
      </c>
      <c r="T98" t="s">
        <v>287</v>
      </c>
      <c r="U98" t="s">
        <v>288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415</v>
      </c>
      <c r="C99" s="8" t="s">
        <v>613</v>
      </c>
      <c r="D99" s="4" t="s">
        <v>322</v>
      </c>
      <c r="E99" s="33">
        <v>4528640</v>
      </c>
      <c r="F99" s="5"/>
      <c r="G99" s="5"/>
      <c r="H99" s="5"/>
      <c r="I99" s="5"/>
      <c r="J99" s="18" t="s">
        <v>460</v>
      </c>
      <c r="L99" t="s">
        <v>333</v>
      </c>
      <c r="M99" t="s">
        <v>263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309</v>
      </c>
      <c r="W99" t="s">
        <v>314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416</v>
      </c>
      <c r="C100" s="8" t="s">
        <v>599</v>
      </c>
      <c r="D100" s="4" t="s">
        <v>38</v>
      </c>
      <c r="E100" s="5"/>
      <c r="F100" s="5"/>
      <c r="G100" s="5" t="s">
        <v>464</v>
      </c>
      <c r="H100" s="5">
        <v>2208600</v>
      </c>
      <c r="I100" s="5"/>
      <c r="J100" s="18"/>
      <c r="L100" t="s">
        <v>321</v>
      </c>
      <c r="M100" s="34" t="s">
        <v>291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6">
        <f t="shared" si="5"/>
        <v>201</v>
      </c>
      <c r="V100" t="s">
        <v>310</v>
      </c>
      <c r="W100" t="s">
        <v>314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417</v>
      </c>
      <c r="C101" s="8"/>
      <c r="D101" s="4" t="s">
        <v>290</v>
      </c>
      <c r="E101" s="5"/>
      <c r="F101" s="5"/>
      <c r="G101" s="5" t="s">
        <v>464</v>
      </c>
      <c r="H101" s="5">
        <v>120000</v>
      </c>
      <c r="I101" s="5"/>
      <c r="J101" s="18" t="s">
        <v>461</v>
      </c>
      <c r="L101" t="s">
        <v>456</v>
      </c>
      <c r="M101" t="s">
        <v>295</v>
      </c>
      <c r="N101" t="s">
        <v>323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309</v>
      </c>
      <c r="W101" t="s">
        <v>313</v>
      </c>
      <c r="AA101">
        <f t="shared" si="0"/>
        <v>0</v>
      </c>
      <c r="AB101">
        <f t="shared" si="1"/>
        <v>0</v>
      </c>
      <c r="AC101">
        <f t="shared" si="2"/>
        <v>120000</v>
      </c>
    </row>
    <row r="102" spans="2:29" x14ac:dyDescent="0.55000000000000004">
      <c r="B102" s="8" t="s">
        <v>418</v>
      </c>
      <c r="C102" s="8" t="s">
        <v>616</v>
      </c>
      <c r="D102" s="4" t="s">
        <v>294</v>
      </c>
      <c r="E102" s="5"/>
      <c r="F102" s="5"/>
      <c r="G102" s="5" t="s">
        <v>464</v>
      </c>
      <c r="H102" s="5">
        <v>11232</v>
      </c>
      <c r="I102" s="5"/>
      <c r="J102" s="18"/>
      <c r="L102" s="22" t="s">
        <v>334</v>
      </c>
      <c r="M102" t="s">
        <v>296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309</v>
      </c>
      <c r="W102" t="s">
        <v>312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419</v>
      </c>
      <c r="C103" s="8" t="s">
        <v>646</v>
      </c>
      <c r="D103" s="4" t="s">
        <v>325</v>
      </c>
      <c r="E103" s="5">
        <v>790000</v>
      </c>
      <c r="F103" s="5" t="s">
        <v>289</v>
      </c>
      <c r="G103" s="5"/>
      <c r="H103" s="5"/>
      <c r="I103" s="5"/>
      <c r="J103" s="18"/>
      <c r="L103" t="s">
        <v>333</v>
      </c>
      <c r="M103" t="s">
        <v>297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317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420</v>
      </c>
      <c r="C104" s="41" t="s">
        <v>617</v>
      </c>
      <c r="D104" s="4" t="s">
        <v>299</v>
      </c>
      <c r="E104" s="5"/>
      <c r="F104" s="5"/>
      <c r="G104" s="5" t="s">
        <v>464</v>
      </c>
      <c r="H104" s="5">
        <v>432000</v>
      </c>
      <c r="I104" s="5"/>
      <c r="J104" s="18"/>
      <c r="L104" t="s">
        <v>324</v>
      </c>
      <c r="M104" s="34" t="s">
        <v>298</v>
      </c>
      <c r="N104" t="s">
        <v>323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317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421</v>
      </c>
      <c r="C105" s="8" t="s">
        <v>618</v>
      </c>
      <c r="D105" s="4" t="s">
        <v>326</v>
      </c>
      <c r="E105" s="5"/>
      <c r="F105" s="5"/>
      <c r="G105" s="5"/>
      <c r="H105" s="5">
        <v>2150</v>
      </c>
      <c r="I105" s="5"/>
      <c r="J105" s="18"/>
      <c r="L105" t="s">
        <v>334</v>
      </c>
      <c r="M105" t="s">
        <v>311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317</v>
      </c>
      <c r="W105" t="s">
        <v>315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422</v>
      </c>
      <c r="C106" s="8"/>
      <c r="D106" s="4" t="s">
        <v>370</v>
      </c>
      <c r="E106" s="5"/>
      <c r="F106" s="5"/>
      <c r="G106" s="5" t="s">
        <v>467</v>
      </c>
      <c r="H106" s="5">
        <v>442340</v>
      </c>
      <c r="I106" s="5"/>
      <c r="J106" s="18"/>
      <c r="L106" t="s">
        <v>457</v>
      </c>
      <c r="M106" s="34" t="s">
        <v>369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423</v>
      </c>
      <c r="C107" s="8" t="s">
        <v>617</v>
      </c>
      <c r="D107" s="4" t="s">
        <v>468</v>
      </c>
      <c r="E107" s="5"/>
      <c r="F107" s="5"/>
      <c r="G107" s="5" t="s">
        <v>464</v>
      </c>
      <c r="H107" s="5">
        <v>254150</v>
      </c>
      <c r="I107" s="5"/>
      <c r="J107" s="18"/>
      <c r="L107" t="s">
        <v>456</v>
      </c>
      <c r="M107" t="s">
        <v>316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4"/>
        <v>773.7</v>
      </c>
      <c r="T107">
        <v>820</v>
      </c>
      <c r="U107">
        <f t="shared" si="5"/>
        <v>46.299999999999955</v>
      </c>
      <c r="V107" t="s">
        <v>318</v>
      </c>
      <c r="W107" t="s">
        <v>320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t="s">
        <v>456</v>
      </c>
      <c r="M108" s="23" t="s">
        <v>319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318</v>
      </c>
      <c r="W108" t="s">
        <v>320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424</v>
      </c>
      <c r="C109" s="8"/>
      <c r="D109" s="4" t="s">
        <v>280</v>
      </c>
      <c r="E109" s="5"/>
      <c r="F109" s="5"/>
      <c r="G109" s="5"/>
      <c r="H109" s="5">
        <v>200000</v>
      </c>
      <c r="I109" s="5"/>
      <c r="J109" s="18"/>
      <c r="L109" t="s">
        <v>334</v>
      </c>
      <c r="M109" t="s">
        <v>327</v>
      </c>
      <c r="N109" t="s">
        <v>337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425</v>
      </c>
      <c r="C110" s="8"/>
      <c r="D110" s="4" t="s">
        <v>281</v>
      </c>
      <c r="E110" s="5"/>
      <c r="F110" s="5"/>
      <c r="G110" s="5"/>
      <c r="H110" s="5">
        <v>170000</v>
      </c>
      <c r="I110" s="5"/>
      <c r="J110" s="18"/>
      <c r="L110" s="22" t="s">
        <v>333</v>
      </c>
      <c r="M110" t="s">
        <v>330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426</v>
      </c>
      <c r="C111" s="8"/>
      <c r="D111" s="4"/>
      <c r="E111" s="5"/>
      <c r="F111" s="5"/>
      <c r="G111" s="5"/>
      <c r="H111" s="5"/>
      <c r="I111" s="5"/>
      <c r="J111" s="18"/>
      <c r="L111" t="s">
        <v>333</v>
      </c>
      <c r="M111" t="s">
        <v>328</v>
      </c>
      <c r="N111" t="s">
        <v>337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427</v>
      </c>
      <c r="C112" s="8"/>
      <c r="D112" s="4"/>
      <c r="E112" s="5"/>
      <c r="F112" s="5"/>
      <c r="G112" s="5"/>
      <c r="H112" s="5"/>
      <c r="I112" s="5"/>
      <c r="J112" s="18"/>
      <c r="L112" t="s">
        <v>333</v>
      </c>
      <c r="M112" t="s">
        <v>329</v>
      </c>
      <c r="N112" t="s">
        <v>337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428</v>
      </c>
      <c r="C113" s="8"/>
      <c r="D113" s="4"/>
      <c r="E113" s="5"/>
      <c r="F113" s="5"/>
      <c r="G113" s="5"/>
      <c r="H113" s="5"/>
      <c r="I113" s="5"/>
      <c r="J113" s="18"/>
      <c r="L113" t="s">
        <v>333</v>
      </c>
      <c r="M113" t="s">
        <v>331</v>
      </c>
      <c r="N113" t="s">
        <v>332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469</v>
      </c>
      <c r="C114" s="8" t="s">
        <v>646</v>
      </c>
      <c r="D114" s="4" t="s">
        <v>371</v>
      </c>
      <c r="E114" s="5">
        <v>800000</v>
      </c>
      <c r="F114" s="5"/>
      <c r="G114" s="5"/>
      <c r="H114" s="5"/>
      <c r="I114" s="5"/>
      <c r="J114" s="18"/>
      <c r="L114" t="s">
        <v>333</v>
      </c>
      <c r="M114" t="s">
        <v>335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336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424</v>
      </c>
      <c r="C115" s="8" t="s">
        <v>615</v>
      </c>
      <c r="D115" s="4" t="s">
        <v>458</v>
      </c>
      <c r="E115" s="5"/>
      <c r="F115" s="5"/>
      <c r="G115" s="5" t="s">
        <v>466</v>
      </c>
      <c r="H115" s="5">
        <v>200000</v>
      </c>
      <c r="I115" s="5"/>
      <c r="J115" s="18"/>
      <c r="L115" t="s">
        <v>456</v>
      </c>
      <c r="M115" t="s">
        <v>338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341</v>
      </c>
      <c r="W115" t="s">
        <v>339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425</v>
      </c>
      <c r="C116" s="8" t="s">
        <v>615</v>
      </c>
      <c r="D116" s="4" t="s">
        <v>458</v>
      </c>
      <c r="E116" s="5"/>
      <c r="F116" s="5"/>
      <c r="G116" s="5" t="s">
        <v>466</v>
      </c>
      <c r="H116" s="5">
        <v>200000</v>
      </c>
      <c r="I116" s="5"/>
      <c r="J116" s="18"/>
      <c r="L116" t="s">
        <v>333</v>
      </c>
      <c r="M116" s="24" t="s">
        <v>340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309</v>
      </c>
      <c r="W116" t="s">
        <v>314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426</v>
      </c>
      <c r="C117" s="8" t="s">
        <v>615</v>
      </c>
      <c r="D117" s="4" t="s">
        <v>459</v>
      </c>
      <c r="E117" s="5"/>
      <c r="F117" s="5"/>
      <c r="G117" s="5" t="s">
        <v>466</v>
      </c>
      <c r="H117" s="5">
        <v>170000</v>
      </c>
      <c r="I117" s="5"/>
      <c r="J117" s="18"/>
      <c r="L117" t="s">
        <v>333</v>
      </c>
      <c r="M117" s="24" t="s">
        <v>340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309</v>
      </c>
      <c r="W117" t="s">
        <v>314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427</v>
      </c>
      <c r="C118" s="8" t="s">
        <v>614</v>
      </c>
      <c r="D118" s="4" t="s">
        <v>290</v>
      </c>
      <c r="E118" s="5"/>
      <c r="F118" s="5"/>
      <c r="G118" s="5" t="s">
        <v>464</v>
      </c>
      <c r="H118" s="5">
        <v>76940</v>
      </c>
      <c r="I118" s="5"/>
      <c r="J118" s="18"/>
      <c r="M118" t="s">
        <v>343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342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472</v>
      </c>
      <c r="M119" t="s">
        <v>471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474</v>
      </c>
      <c r="W119" t="s">
        <v>474</v>
      </c>
    </row>
    <row r="120" spans="2:29" x14ac:dyDescent="0.55000000000000004">
      <c r="B120" s="8" t="s">
        <v>497</v>
      </c>
      <c r="C120" s="8"/>
      <c r="D120" s="4" t="s">
        <v>498</v>
      </c>
      <c r="E120" s="5"/>
      <c r="F120" s="5"/>
      <c r="G120" s="5" t="s">
        <v>501</v>
      </c>
      <c r="H120" s="5">
        <v>1565000</v>
      </c>
      <c r="I120" s="5"/>
      <c r="J120" s="18"/>
      <c r="L120" t="s">
        <v>479</v>
      </c>
      <c r="M120" t="s">
        <v>473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341</v>
      </c>
      <c r="W120" t="s">
        <v>476</v>
      </c>
      <c r="Y120">
        <v>190410</v>
      </c>
    </row>
    <row r="121" spans="2:29" x14ac:dyDescent="0.55000000000000004">
      <c r="B121" s="8" t="s">
        <v>536</v>
      </c>
      <c r="C121" s="8"/>
      <c r="D121" s="4" t="s">
        <v>499</v>
      </c>
      <c r="E121" s="5">
        <v>2200000</v>
      </c>
      <c r="F121" s="5" t="s">
        <v>502</v>
      </c>
      <c r="G121" s="5"/>
      <c r="H121" s="5"/>
      <c r="I121" s="5"/>
      <c r="J121" s="18"/>
      <c r="L121" t="s">
        <v>479</v>
      </c>
      <c r="M121" t="s">
        <v>475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476</v>
      </c>
      <c r="Y121">
        <v>345665</v>
      </c>
    </row>
    <row r="122" spans="2:29" x14ac:dyDescent="0.55000000000000004">
      <c r="B122" s="8" t="s">
        <v>537</v>
      </c>
      <c r="C122" s="8"/>
      <c r="D122" s="4" t="s">
        <v>500</v>
      </c>
      <c r="E122" s="5"/>
      <c r="F122" s="5"/>
      <c r="G122" s="5"/>
      <c r="H122" s="5">
        <v>40000</v>
      </c>
      <c r="I122" s="5"/>
      <c r="J122" s="18"/>
      <c r="L122" t="s">
        <v>478</v>
      </c>
      <c r="M122" t="s">
        <v>477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IF(G144=AA$66,H144,0)</f>
        <v>0</v>
      </c>
      <c r="AB122">
        <f>IF(G144=AB$66,H144,0)</f>
        <v>0</v>
      </c>
      <c r="AC122">
        <f>IF(G144=AC$66,H144,0)</f>
        <v>0</v>
      </c>
    </row>
    <row r="123" spans="2:29" x14ac:dyDescent="0.55000000000000004">
      <c r="B123" s="8" t="s">
        <v>538</v>
      </c>
      <c r="C123" s="8"/>
      <c r="D123" s="4" t="s">
        <v>290</v>
      </c>
      <c r="E123" s="5"/>
      <c r="F123" s="5"/>
      <c r="G123" s="5"/>
      <c r="H123" s="5">
        <v>120000</v>
      </c>
      <c r="I123" s="5"/>
      <c r="J123" s="18"/>
      <c r="L123" t="s">
        <v>333</v>
      </c>
      <c r="M123" t="s">
        <v>480</v>
      </c>
      <c r="AA123">
        <f>IF(G145=AA$66,H145,0)</f>
        <v>0</v>
      </c>
      <c r="AB123">
        <f>IF(G145=AB$66,H145,0)</f>
        <v>0</v>
      </c>
      <c r="AC123">
        <f>IF(G145=AC$66,H145,0)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508</v>
      </c>
      <c r="M124" t="s">
        <v>291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505</v>
      </c>
      <c r="AA124">
        <f>IF(G146=AA$66,H146,0)</f>
        <v>0</v>
      </c>
      <c r="AB124">
        <f>IF(G146=AB$66,H146,0)</f>
        <v>0</v>
      </c>
      <c r="AC124">
        <f>IF(G146=AC$66,H146,0)</f>
        <v>0</v>
      </c>
    </row>
    <row r="125" spans="2:29" x14ac:dyDescent="0.55000000000000004">
      <c r="B125" s="8" t="s">
        <v>539</v>
      </c>
      <c r="C125" s="8" t="s">
        <v>609</v>
      </c>
      <c r="D125" s="4" t="s">
        <v>532</v>
      </c>
      <c r="E125" s="5"/>
      <c r="F125" s="5"/>
      <c r="G125" s="5" t="s">
        <v>526</v>
      </c>
      <c r="H125" s="5">
        <v>378000</v>
      </c>
      <c r="I125" s="5"/>
      <c r="J125" s="18"/>
      <c r="L125" t="s">
        <v>525</v>
      </c>
      <c r="M125" t="s">
        <v>503</v>
      </c>
      <c r="O125">
        <v>35</v>
      </c>
      <c r="P125">
        <f>ROUND(O125*O$97,2)</f>
        <v>2.8</v>
      </c>
      <c r="R125">
        <v>8</v>
      </c>
      <c r="S125">
        <f t="shared" ref="S125:S126" si="18">SUM(O125:R125)</f>
        <v>45.8</v>
      </c>
      <c r="T125">
        <v>50</v>
      </c>
      <c r="U125">
        <f t="shared" si="17"/>
        <v>4.2000000000000028</v>
      </c>
      <c r="W125" t="s">
        <v>504</v>
      </c>
    </row>
    <row r="126" spans="2:29" x14ac:dyDescent="0.55000000000000004">
      <c r="B126" s="8" t="s">
        <v>540</v>
      </c>
      <c r="C126" s="8" t="s">
        <v>646</v>
      </c>
      <c r="D126" s="4" t="s">
        <v>531</v>
      </c>
      <c r="E126" s="5">
        <v>1070000</v>
      </c>
      <c r="F126" s="5"/>
      <c r="G126" s="5"/>
      <c r="H126" s="5"/>
      <c r="I126" s="5"/>
      <c r="J126" s="18"/>
      <c r="L126" t="s">
        <v>522</v>
      </c>
      <c r="M126" t="s">
        <v>506</v>
      </c>
      <c r="O126">
        <v>110</v>
      </c>
      <c r="P126">
        <f>ROUND(O126*O$97,2)</f>
        <v>8.8000000000000007</v>
      </c>
      <c r="Q126">
        <v>5</v>
      </c>
      <c r="R126">
        <v>9</v>
      </c>
      <c r="S126">
        <f t="shared" si="18"/>
        <v>132.80000000000001</v>
      </c>
      <c r="T126">
        <v>150</v>
      </c>
      <c r="U126">
        <f t="shared" si="17"/>
        <v>17.199999999999989</v>
      </c>
      <c r="W126" t="s">
        <v>507</v>
      </c>
    </row>
    <row r="127" spans="2:29" x14ac:dyDescent="0.55000000000000004">
      <c r="B127" s="8" t="s">
        <v>541</v>
      </c>
      <c r="C127" s="8"/>
      <c r="D127" s="4" t="s">
        <v>294</v>
      </c>
      <c r="E127" s="5"/>
      <c r="F127" s="5"/>
      <c r="G127" s="5"/>
      <c r="H127" s="5">
        <v>6300</v>
      </c>
      <c r="I127" s="5"/>
      <c r="J127" s="18" t="s">
        <v>529</v>
      </c>
      <c r="L127" t="s">
        <v>523</v>
      </c>
      <c r="M127" t="s">
        <v>520</v>
      </c>
      <c r="O127">
        <v>41</v>
      </c>
      <c r="P127">
        <f>ROUND(O127*O$97,2)</f>
        <v>3.28</v>
      </c>
      <c r="Q127">
        <v>5</v>
      </c>
      <c r="R127">
        <v>9</v>
      </c>
      <c r="S127">
        <f t="shared" ref="S127" si="19">SUM(O127:R127)</f>
        <v>58.28</v>
      </c>
      <c r="T127">
        <v>70</v>
      </c>
      <c r="U127">
        <f t="shared" ref="U127" si="20">T127-S127</f>
        <v>11.719999999999999</v>
      </c>
      <c r="W127" t="s">
        <v>521</v>
      </c>
    </row>
    <row r="128" spans="2:29" x14ac:dyDescent="0.55000000000000004">
      <c r="B128" s="8" t="s">
        <v>542</v>
      </c>
      <c r="C128" s="8"/>
      <c r="D128" s="4" t="s">
        <v>290</v>
      </c>
      <c r="E128" s="5"/>
      <c r="F128" s="5"/>
      <c r="G128" s="5"/>
      <c r="H128" s="5">
        <v>80000</v>
      </c>
      <c r="I128" s="5"/>
      <c r="J128" s="18" t="s">
        <v>529</v>
      </c>
      <c r="L128" t="s">
        <v>535</v>
      </c>
      <c r="M128" t="s">
        <v>524</v>
      </c>
      <c r="O128">
        <v>83</v>
      </c>
      <c r="P128">
        <f>ROUND(O128*O$97,2)</f>
        <v>6.64</v>
      </c>
      <c r="R128">
        <v>9</v>
      </c>
      <c r="S128">
        <f t="shared" ref="S128" si="21">SUM(O128:R128)</f>
        <v>98.64</v>
      </c>
      <c r="T128">
        <v>110</v>
      </c>
      <c r="U128">
        <f t="shared" ref="U128" si="22">T128-S128</f>
        <v>11.36</v>
      </c>
      <c r="W128" t="s">
        <v>504</v>
      </c>
    </row>
    <row r="129" spans="2:29" x14ac:dyDescent="0.55000000000000004">
      <c r="B129" s="8" t="s">
        <v>543</v>
      </c>
      <c r="C129" s="8"/>
      <c r="D129" s="4" t="s">
        <v>527</v>
      </c>
      <c r="E129" s="5"/>
      <c r="F129" s="5"/>
      <c r="G129" s="5"/>
      <c r="H129" s="5">
        <v>200000</v>
      </c>
      <c r="I129" s="5"/>
      <c r="J129" s="18" t="s">
        <v>529</v>
      </c>
      <c r="L129" t="s">
        <v>309</v>
      </c>
      <c r="M129" t="s">
        <v>296</v>
      </c>
      <c r="O129">
        <v>211</v>
      </c>
      <c r="P129">
        <f>ROUND(O129*O$97,2)</f>
        <v>16.88</v>
      </c>
      <c r="Q129">
        <v>5</v>
      </c>
      <c r="R129">
        <v>9</v>
      </c>
      <c r="S129">
        <f t="shared" ref="S129" si="23">SUM(O129:R129)</f>
        <v>241.88</v>
      </c>
      <c r="T129">
        <v>250</v>
      </c>
      <c r="U129">
        <f t="shared" ref="U129" si="24">T129-S129</f>
        <v>8.1200000000000045</v>
      </c>
    </row>
    <row r="130" spans="2:29" x14ac:dyDescent="0.55000000000000004">
      <c r="B130" s="8" t="s">
        <v>544</v>
      </c>
      <c r="C130" s="8"/>
      <c r="D130" s="4" t="s">
        <v>527</v>
      </c>
      <c r="E130" s="5"/>
      <c r="F130" s="5"/>
      <c r="G130" s="5"/>
      <c r="H130" s="5">
        <v>200000</v>
      </c>
      <c r="I130" s="5"/>
      <c r="J130" s="18" t="s">
        <v>529</v>
      </c>
    </row>
    <row r="131" spans="2:29" x14ac:dyDescent="0.55000000000000004">
      <c r="B131" s="8" t="s">
        <v>545</v>
      </c>
      <c r="C131" s="8"/>
      <c r="D131" s="4" t="s">
        <v>528</v>
      </c>
      <c r="E131" s="5"/>
      <c r="F131" s="5"/>
      <c r="G131" s="5"/>
      <c r="H131" s="5">
        <v>170000</v>
      </c>
      <c r="I131" s="5"/>
      <c r="J131" s="18" t="s">
        <v>529</v>
      </c>
    </row>
    <row r="132" spans="2:29" x14ac:dyDescent="0.55000000000000004">
      <c r="B132" s="8" t="s">
        <v>546</v>
      </c>
      <c r="C132" s="8" t="s">
        <v>609</v>
      </c>
      <c r="D132" s="4" t="s">
        <v>533</v>
      </c>
      <c r="E132" s="5"/>
      <c r="F132" s="5"/>
      <c r="G132" s="5" t="s">
        <v>362</v>
      </c>
      <c r="H132" s="5">
        <v>896400</v>
      </c>
      <c r="I132" s="5"/>
      <c r="J132" s="18"/>
    </row>
    <row r="133" spans="2:29" x14ac:dyDescent="0.55000000000000004">
      <c r="B133" s="8" t="s">
        <v>547</v>
      </c>
      <c r="C133" s="8" t="s">
        <v>646</v>
      </c>
      <c r="D133" s="4" t="s">
        <v>534</v>
      </c>
      <c r="E133" s="5">
        <v>1100000</v>
      </c>
      <c r="F133" s="5"/>
      <c r="G133" s="5"/>
      <c r="H133" s="5"/>
      <c r="I133" s="5"/>
      <c r="J133" s="18"/>
    </row>
    <row r="134" spans="2:29" x14ac:dyDescent="0.55000000000000004">
      <c r="B134" s="8" t="s">
        <v>548</v>
      </c>
      <c r="C134" s="8"/>
      <c r="D134" s="4" t="s">
        <v>294</v>
      </c>
      <c r="E134" s="5"/>
      <c r="F134" s="5"/>
      <c r="G134" s="5"/>
      <c r="H134" s="5">
        <v>6300</v>
      </c>
      <c r="I134" s="5"/>
      <c r="J134" s="18"/>
    </row>
    <row r="135" spans="2:29" x14ac:dyDescent="0.55000000000000004">
      <c r="B135" s="8" t="s">
        <v>549</v>
      </c>
      <c r="C135" s="8"/>
      <c r="D135" s="4" t="s">
        <v>290</v>
      </c>
      <c r="E135" s="5"/>
      <c r="F135" s="5"/>
      <c r="G135" s="5"/>
      <c r="H135" s="5">
        <v>90000</v>
      </c>
      <c r="I135" s="5"/>
      <c r="J135" s="18"/>
    </row>
    <row r="136" spans="2:29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</row>
    <row r="137" spans="2:29" x14ac:dyDescent="0.55000000000000004">
      <c r="B137" s="8"/>
      <c r="C137" s="8"/>
      <c r="D137" s="4"/>
      <c r="E137" s="5"/>
      <c r="F137" s="5"/>
      <c r="G137" s="5"/>
      <c r="H137" s="5"/>
      <c r="I137" s="5"/>
      <c r="J137" s="18"/>
    </row>
    <row r="138" spans="2:29" x14ac:dyDescent="0.55000000000000004">
      <c r="B138" s="8"/>
      <c r="C138" s="8"/>
      <c r="D138" s="4"/>
      <c r="E138" s="5"/>
      <c r="F138" s="5"/>
      <c r="G138" s="5"/>
      <c r="H138" s="5"/>
      <c r="I138" s="5"/>
      <c r="J138" s="18"/>
    </row>
    <row r="139" spans="2:29" x14ac:dyDescent="0.55000000000000004">
      <c r="B139" s="8"/>
      <c r="C139" s="8"/>
      <c r="D139" s="4"/>
      <c r="E139" s="5"/>
      <c r="F139" s="5"/>
      <c r="G139" s="5"/>
      <c r="H139" s="5"/>
      <c r="I139" s="5"/>
      <c r="J139" s="18"/>
    </row>
    <row r="140" spans="2:29" x14ac:dyDescent="0.55000000000000004">
      <c r="B140" s="8"/>
      <c r="C140" s="8"/>
      <c r="D140" s="4"/>
      <c r="E140" s="5"/>
      <c r="F140" s="5"/>
      <c r="G140" s="5"/>
      <c r="H140" s="5"/>
      <c r="I140" s="5"/>
      <c r="J140" s="18"/>
    </row>
    <row r="141" spans="2:29" x14ac:dyDescent="0.55000000000000004">
      <c r="B141" s="8"/>
      <c r="C141" s="8"/>
      <c r="D141" s="4"/>
      <c r="E141" s="5"/>
      <c r="F141" s="5"/>
      <c r="G141" s="5"/>
      <c r="H141" s="5"/>
      <c r="I141" s="5"/>
      <c r="J141" s="18"/>
    </row>
    <row r="142" spans="2:29" x14ac:dyDescent="0.55000000000000004">
      <c r="B142" s="8"/>
      <c r="C142" s="8"/>
      <c r="D142" s="4"/>
      <c r="E142" s="5"/>
      <c r="F142" s="5"/>
      <c r="G142" s="5"/>
      <c r="H142" s="5"/>
      <c r="I142" s="5"/>
      <c r="J142" s="18"/>
    </row>
    <row r="143" spans="2:29" x14ac:dyDescent="0.55000000000000004">
      <c r="B143" s="8"/>
      <c r="C143" s="8"/>
      <c r="D143" s="4"/>
      <c r="E143" s="5"/>
      <c r="F143" s="5"/>
      <c r="G143" s="5"/>
      <c r="H143" s="5"/>
      <c r="I143" s="5"/>
      <c r="J143" s="18"/>
    </row>
    <row r="144" spans="2:29" x14ac:dyDescent="0.55000000000000004">
      <c r="B144" s="8"/>
      <c r="C144" s="8"/>
      <c r="D144" s="4"/>
      <c r="E144" s="5"/>
      <c r="F144" s="5"/>
      <c r="G144" s="5"/>
      <c r="H144" s="5"/>
      <c r="I144" s="5"/>
      <c r="J144" s="7"/>
      <c r="AA144">
        <f>IF(G147=AA$66,H147,0)</f>
        <v>0</v>
      </c>
      <c r="AB144">
        <f>IF(G147=AB$66,H147,0)</f>
        <v>0</v>
      </c>
      <c r="AC144">
        <f>IF(G147=AC$66,H147,0)</f>
        <v>0</v>
      </c>
    </row>
    <row r="145" spans="2:29" x14ac:dyDescent="0.55000000000000004">
      <c r="B145" s="4"/>
      <c r="C145" s="4"/>
      <c r="D145" s="4" t="s">
        <v>20</v>
      </c>
      <c r="E145" s="5">
        <f>SUM(E67:E144)</f>
        <v>21930540</v>
      </c>
      <c r="F145" s="5"/>
      <c r="G145" s="5"/>
      <c r="H145" s="5">
        <f>SUM(H67:H144)</f>
        <v>19098345</v>
      </c>
      <c r="I145" s="5"/>
      <c r="J145" s="7"/>
      <c r="M145" s="3"/>
      <c r="AA145">
        <f>IF(G148=AA$66,H148,0)</f>
        <v>0</v>
      </c>
      <c r="AB145">
        <f>IF(G148=AB$66,H148,0)</f>
        <v>0</v>
      </c>
      <c r="AC145">
        <f>IF(G148=AC$66,H148,0)</f>
        <v>0</v>
      </c>
    </row>
    <row r="146" spans="2:29" x14ac:dyDescent="0.55000000000000004">
      <c r="D146" s="4" t="s">
        <v>21</v>
      </c>
      <c r="F146" s="1">
        <f>SUM(F67:F145)</f>
        <v>0</v>
      </c>
      <c r="AA146" s="1">
        <f>SUM(AA67:AA145)</f>
        <v>2280000</v>
      </c>
      <c r="AB146" s="1">
        <f>SUM(AB67:AB145)</f>
        <v>603465</v>
      </c>
      <c r="AC146" s="1">
        <f>SUM(AC67:AC145)</f>
        <v>12090730</v>
      </c>
    </row>
    <row r="147" spans="2:29" x14ac:dyDescent="0.55000000000000004">
      <c r="D147" s="4" t="s">
        <v>93</v>
      </c>
      <c r="F147" s="35">
        <f>E145-H145</f>
        <v>2832195</v>
      </c>
    </row>
    <row r="148" spans="2:29" x14ac:dyDescent="0.55000000000000004">
      <c r="E148" s="5">
        <f>SUM(E67:E88)</f>
        <v>10541900</v>
      </c>
      <c r="H148" s="5">
        <f>SUM(H67:H88)</f>
        <v>10026544</v>
      </c>
      <c r="L148" t="s">
        <v>462</v>
      </c>
      <c r="M148" s="3">
        <f>E148-H148</f>
        <v>515356</v>
      </c>
    </row>
    <row r="149" spans="2:29" x14ac:dyDescent="0.55000000000000004">
      <c r="E149" s="5">
        <f>SUM(E89:E123)</f>
        <v>9218640</v>
      </c>
      <c r="H149" s="5">
        <f>SUM(H89:H123)</f>
        <v>7044801</v>
      </c>
      <c r="L149" t="s">
        <v>463</v>
      </c>
      <c r="M149" s="3">
        <f>E149-H149</f>
        <v>2173839</v>
      </c>
    </row>
    <row r="150" spans="2:29" x14ac:dyDescent="0.55000000000000004">
      <c r="E150" s="1">
        <f>SUM(E125:E144)</f>
        <v>2170000</v>
      </c>
      <c r="H150" s="1">
        <f>SUM(H125:H144)</f>
        <v>2027000</v>
      </c>
      <c r="L150" t="s">
        <v>530</v>
      </c>
      <c r="M150" s="3">
        <f>E150-H150</f>
        <v>143000</v>
      </c>
    </row>
    <row r="151" spans="2:29" x14ac:dyDescent="0.55000000000000004">
      <c r="M151" s="3"/>
    </row>
    <row r="152" spans="2:29" s="1" customFormat="1" x14ac:dyDescent="0.55000000000000004">
      <c r="B152"/>
      <c r="C152"/>
      <c r="D152" t="s">
        <v>170</v>
      </c>
      <c r="E152" s="1">
        <v>400000</v>
      </c>
      <c r="F152" s="1">
        <f>E152*G152</f>
        <v>2000000</v>
      </c>
      <c r="G152" s="1">
        <v>5</v>
      </c>
      <c r="J152" s="14"/>
      <c r="K152"/>
      <c r="L152"/>
      <c r="M152"/>
      <c r="N152"/>
    </row>
    <row r="153" spans="2:29" s="1" customFormat="1" x14ac:dyDescent="0.55000000000000004">
      <c r="B153"/>
      <c r="C153"/>
      <c r="D153" t="s">
        <v>201</v>
      </c>
      <c r="E153" s="1">
        <v>1000000</v>
      </c>
      <c r="F153" s="1">
        <f>E153*G153</f>
        <v>0</v>
      </c>
      <c r="G153" s="1">
        <v>0</v>
      </c>
      <c r="J153" s="14"/>
      <c r="K153"/>
      <c r="L153"/>
      <c r="M153"/>
      <c r="N153"/>
    </row>
    <row r="154" spans="2:29" x14ac:dyDescent="0.55000000000000004">
      <c r="D154" t="s">
        <v>171</v>
      </c>
      <c r="E154" s="1">
        <v>170000</v>
      </c>
      <c r="G154" s="1">
        <v>5</v>
      </c>
    </row>
    <row r="155" spans="2:29" x14ac:dyDescent="0.55000000000000004">
      <c r="D155" t="s">
        <v>176</v>
      </c>
      <c r="E155" s="1">
        <v>114380</v>
      </c>
      <c r="F155" s="1">
        <f>E155*G155</f>
        <v>0</v>
      </c>
      <c r="G155" s="1">
        <v>0</v>
      </c>
      <c r="H155" s="1">
        <v>114380</v>
      </c>
    </row>
    <row r="156" spans="2:29" x14ac:dyDescent="0.55000000000000004">
      <c r="D156" t="s">
        <v>372</v>
      </c>
      <c r="E156" s="1">
        <v>254000</v>
      </c>
      <c r="F156" s="1">
        <f>E156*G156</f>
        <v>254000</v>
      </c>
      <c r="G156" s="1">
        <v>1</v>
      </c>
    </row>
    <row r="157" spans="2:29" x14ac:dyDescent="0.55000000000000004">
      <c r="D157" s="1" t="s">
        <v>179</v>
      </c>
      <c r="F157" s="35">
        <f>SUM(F147:F156)</f>
        <v>5086195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18"/>
  <sheetViews>
    <sheetView tabSelected="1" topLeftCell="A2" workbookViewId="0">
      <selection activeCell="F11" sqref="F11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2" t="s">
        <v>623</v>
      </c>
      <c r="D2" s="4" t="s">
        <v>621</v>
      </c>
      <c r="E2" s="4" t="s">
        <v>651</v>
      </c>
      <c r="F2" s="4" t="s">
        <v>622</v>
      </c>
      <c r="G2" s="4" t="s">
        <v>624</v>
      </c>
      <c r="H2" s="4" t="s">
        <v>625</v>
      </c>
      <c r="I2" s="4" t="s">
        <v>626</v>
      </c>
      <c r="J2" s="4" t="s">
        <v>631</v>
      </c>
    </row>
    <row r="3" spans="2:10" x14ac:dyDescent="0.55000000000000004">
      <c r="B3" s="4">
        <v>1</v>
      </c>
      <c r="C3" s="4" t="s">
        <v>627</v>
      </c>
      <c r="D3" s="4" t="s">
        <v>628</v>
      </c>
      <c r="E3" s="8" t="s">
        <v>249</v>
      </c>
      <c r="F3" s="43">
        <f>輸出のみ!H69+輸出のみ!H68</f>
        <v>6929600</v>
      </c>
      <c r="G3" s="4" t="s">
        <v>629</v>
      </c>
      <c r="H3" s="43">
        <f>輸出のみ!E70</f>
        <v>7898138</v>
      </c>
      <c r="I3" s="8" t="s">
        <v>249</v>
      </c>
      <c r="J3" s="4" t="s">
        <v>630</v>
      </c>
    </row>
    <row r="4" spans="2:10" x14ac:dyDescent="0.55000000000000004">
      <c r="B4" s="4">
        <v>2</v>
      </c>
      <c r="C4" s="4" t="s">
        <v>632</v>
      </c>
      <c r="D4" s="4" t="s">
        <v>182</v>
      </c>
      <c r="E4" s="8" t="s">
        <v>249</v>
      </c>
      <c r="F4" s="43">
        <f>輸出のみ!H81</f>
        <v>30000</v>
      </c>
      <c r="G4" s="4" t="s">
        <v>629</v>
      </c>
      <c r="H4" s="5">
        <v>850000</v>
      </c>
      <c r="I4" s="8" t="s">
        <v>249</v>
      </c>
      <c r="J4" s="4" t="s">
        <v>630</v>
      </c>
    </row>
    <row r="5" spans="2:10" x14ac:dyDescent="0.55000000000000004">
      <c r="B5" s="4">
        <v>3</v>
      </c>
      <c r="C5" s="4"/>
      <c r="D5" s="4" t="s">
        <v>141</v>
      </c>
      <c r="E5" s="8" t="s">
        <v>249</v>
      </c>
      <c r="F5" s="43">
        <f>輸出のみ!H80</f>
        <v>240000</v>
      </c>
      <c r="G5" s="4" t="s">
        <v>629</v>
      </c>
      <c r="H5" s="5">
        <v>838806</v>
      </c>
      <c r="I5" s="8" t="s">
        <v>249</v>
      </c>
      <c r="J5" s="4" t="s">
        <v>630</v>
      </c>
    </row>
    <row r="6" spans="2:10" x14ac:dyDescent="0.55000000000000004">
      <c r="B6" s="4">
        <v>4</v>
      </c>
      <c r="C6" s="4" t="s">
        <v>633</v>
      </c>
      <c r="D6" s="4" t="s">
        <v>641</v>
      </c>
      <c r="E6" s="8" t="s">
        <v>249</v>
      </c>
      <c r="F6" s="43">
        <f>輸出のみ!H76</f>
        <v>539721</v>
      </c>
      <c r="G6" s="4" t="s">
        <v>629</v>
      </c>
      <c r="H6" s="43">
        <f>輸出のみ!E79</f>
        <v>954956</v>
      </c>
      <c r="I6" s="8" t="s">
        <v>249</v>
      </c>
      <c r="J6" s="4" t="s">
        <v>630</v>
      </c>
    </row>
    <row r="7" spans="2:10" x14ac:dyDescent="0.55000000000000004">
      <c r="B7" s="4">
        <v>5</v>
      </c>
      <c r="C7" s="4" t="s">
        <v>634</v>
      </c>
      <c r="D7" s="4" t="s">
        <v>642</v>
      </c>
      <c r="E7" s="4" t="str">
        <f>輸出のみ!C104</f>
        <v>3/29</v>
      </c>
      <c r="F7" s="43">
        <f>輸出のみ!H104</f>
        <v>432000</v>
      </c>
      <c r="G7" s="4" t="s">
        <v>629</v>
      </c>
      <c r="H7" s="43">
        <f>輸出のみ!E103</f>
        <v>790000</v>
      </c>
      <c r="I7" s="4" t="s">
        <v>289</v>
      </c>
      <c r="J7" s="4" t="s">
        <v>630</v>
      </c>
    </row>
    <row r="8" spans="2:10" x14ac:dyDescent="0.55000000000000004">
      <c r="B8" s="4">
        <v>6</v>
      </c>
      <c r="C8" s="4" t="s">
        <v>635</v>
      </c>
      <c r="D8" s="4" t="s">
        <v>643</v>
      </c>
      <c r="E8" s="4" t="str">
        <f>輸出のみ!C90</f>
        <v>3/2</v>
      </c>
      <c r="F8" s="43">
        <f>輸出のみ!H91</f>
        <v>66744</v>
      </c>
      <c r="G8" s="4" t="s">
        <v>467</v>
      </c>
      <c r="H8" s="5">
        <v>420000</v>
      </c>
      <c r="I8" s="4" t="str">
        <f>輸出のみ!C94</f>
        <v>4/8</v>
      </c>
      <c r="J8" s="4" t="s">
        <v>630</v>
      </c>
    </row>
    <row r="9" spans="2:10" x14ac:dyDescent="0.55000000000000004">
      <c r="B9" s="4">
        <v>7</v>
      </c>
      <c r="C9" s="4"/>
      <c r="D9" s="4" t="s">
        <v>644</v>
      </c>
      <c r="E9" s="4" t="str">
        <f>輸出のみ!C91</f>
        <v>3/2</v>
      </c>
      <c r="F9" s="43">
        <f>輸出のみ!H90</f>
        <v>94381</v>
      </c>
      <c r="G9" s="4" t="s">
        <v>467</v>
      </c>
      <c r="H9" s="43">
        <v>480000</v>
      </c>
      <c r="I9" s="4" t="str">
        <f>輸出のみ!C94</f>
        <v>4/8</v>
      </c>
      <c r="J9" s="4" t="s">
        <v>630</v>
      </c>
    </row>
    <row r="10" spans="2:10" x14ac:dyDescent="0.55000000000000004">
      <c r="B10" s="4">
        <v>8</v>
      </c>
      <c r="C10" s="4" t="s">
        <v>636</v>
      </c>
      <c r="D10" s="4" t="s">
        <v>645</v>
      </c>
      <c r="E10" s="4" t="str">
        <f>輸出のみ!C100</f>
        <v>4/8</v>
      </c>
      <c r="F10" s="43">
        <f>輸出のみ!H100</f>
        <v>2208600</v>
      </c>
      <c r="G10" s="4" t="s">
        <v>629</v>
      </c>
      <c r="H10" s="43">
        <f>輸出のみ!E99</f>
        <v>4528640</v>
      </c>
      <c r="I10" s="4" t="str">
        <f>輸出のみ!C99</f>
        <v>4/8</v>
      </c>
      <c r="J10" s="8" t="s">
        <v>648</v>
      </c>
    </row>
    <row r="11" spans="2:10" x14ac:dyDescent="0.55000000000000004">
      <c r="B11" s="4">
        <v>9</v>
      </c>
      <c r="C11" s="4" t="s">
        <v>637</v>
      </c>
      <c r="D11" s="4" t="s">
        <v>141</v>
      </c>
      <c r="E11" s="4"/>
      <c r="F11" s="43">
        <f>輸出のみ!H106</f>
        <v>442340</v>
      </c>
      <c r="G11" s="4" t="s">
        <v>467</v>
      </c>
      <c r="H11" s="43">
        <f>輸出のみ!E114</f>
        <v>800000</v>
      </c>
      <c r="I11" s="4" t="str">
        <f>輸出のみ!C114</f>
        <v>5/17</v>
      </c>
      <c r="J11" s="4" t="s">
        <v>630</v>
      </c>
    </row>
    <row r="12" spans="2:10" x14ac:dyDescent="0.55000000000000004">
      <c r="B12" s="4">
        <v>10</v>
      </c>
      <c r="C12" s="4" t="s">
        <v>638</v>
      </c>
      <c r="D12" s="4" t="s">
        <v>647</v>
      </c>
      <c r="E12" s="4"/>
      <c r="F12" s="43">
        <f>輸出のみ!H120</f>
        <v>1565000</v>
      </c>
      <c r="G12" s="4" t="s">
        <v>467</v>
      </c>
      <c r="H12" s="43">
        <f>輸出のみ!E121</f>
        <v>2200000</v>
      </c>
      <c r="I12" s="4" t="s">
        <v>289</v>
      </c>
      <c r="J12" s="8" t="s">
        <v>648</v>
      </c>
    </row>
    <row r="13" spans="2:10" x14ac:dyDescent="0.55000000000000004">
      <c r="B13" s="4">
        <v>11</v>
      </c>
      <c r="C13" s="4" t="s">
        <v>639</v>
      </c>
      <c r="D13" s="4" t="s">
        <v>503</v>
      </c>
      <c r="E13" s="4" t="str">
        <f>輸出のみ!C125</f>
        <v>5/10</v>
      </c>
      <c r="F13" s="43">
        <f>輸出のみ!H125</f>
        <v>378000</v>
      </c>
      <c r="G13" s="4" t="s">
        <v>629</v>
      </c>
      <c r="H13" s="43">
        <f>輸出のみ!E126</f>
        <v>1070000</v>
      </c>
      <c r="I13" s="4" t="str">
        <f>輸出のみ!C126</f>
        <v>5/17</v>
      </c>
      <c r="J13" s="8" t="s">
        <v>648</v>
      </c>
    </row>
    <row r="14" spans="2:10" x14ac:dyDescent="0.55000000000000004">
      <c r="B14" s="4">
        <v>12</v>
      </c>
      <c r="C14" s="4" t="s">
        <v>640</v>
      </c>
      <c r="D14" s="4" t="s">
        <v>649</v>
      </c>
      <c r="E14" s="4" t="str">
        <f>輸出のみ!C132</f>
        <v>5/10</v>
      </c>
      <c r="F14" s="43">
        <f>輸出のみ!H132</f>
        <v>896400</v>
      </c>
      <c r="G14" s="4" t="s">
        <v>629</v>
      </c>
      <c r="H14" s="43">
        <f>輸出のみ!E133</f>
        <v>1100000</v>
      </c>
      <c r="I14" s="4" t="str">
        <f>輸出のみ!C133</f>
        <v>5/17</v>
      </c>
      <c r="J14" s="8" t="s">
        <v>648</v>
      </c>
    </row>
    <row r="15" spans="2:10" x14ac:dyDescent="0.55000000000000004">
      <c r="B15" s="4"/>
      <c r="C15" s="4"/>
      <c r="D15" s="4"/>
      <c r="E15" s="4"/>
      <c r="F15" s="43"/>
      <c r="G15" s="4"/>
      <c r="H15" s="43"/>
      <c r="I15" s="4"/>
      <c r="J15" s="8"/>
    </row>
    <row r="16" spans="2:10" x14ac:dyDescent="0.55000000000000004">
      <c r="B16" s="4"/>
      <c r="C16" s="4"/>
      <c r="D16" s="4"/>
      <c r="E16" s="4"/>
      <c r="F16" s="43"/>
      <c r="G16" s="4"/>
      <c r="H16" s="43"/>
      <c r="I16" s="4"/>
      <c r="J16" s="8"/>
    </row>
    <row r="17" spans="2:10" x14ac:dyDescent="0.55000000000000004">
      <c r="B17" s="4"/>
      <c r="C17" s="4"/>
      <c r="D17" s="4"/>
      <c r="E17" s="4"/>
      <c r="F17" s="43"/>
      <c r="G17" s="4"/>
      <c r="H17" s="43"/>
      <c r="I17" s="4"/>
      <c r="J17" s="8"/>
    </row>
    <row r="18" spans="2:10" x14ac:dyDescent="0.55000000000000004">
      <c r="E18" t="s">
        <v>650</v>
      </c>
      <c r="F18" s="3">
        <f>SUM(F3:F17)</f>
        <v>13822786</v>
      </c>
      <c r="H18" s="3">
        <f>SUM(H3:H17)</f>
        <v>21930540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12月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2019-05-16T10:44:24Z</dcterms:modified>
</cp:coreProperties>
</file>