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45893A4D-D711-447E-9111-D234104B4F5B}" xr6:coauthVersionLast="43" xr6:coauthVersionMax="43" xr10:uidLastSave="{00000000-0000-0000-0000-000000000000}"/>
  <bookViews>
    <workbookView xWindow="380" yWindow="31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11月" sheetId="6" r:id="rId6"/>
    <sheet name="12月" sheetId="9" r:id="rId7"/>
    <sheet name="輸出のみ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4" i="10" l="1"/>
  <c r="E144" i="10"/>
  <c r="H143" i="10"/>
  <c r="E143" i="10"/>
  <c r="P128" i="10"/>
  <c r="S128" i="10" s="1"/>
  <c r="U128" i="10" s="1"/>
  <c r="M144" i="10" l="1"/>
  <c r="P127" i="10"/>
  <c r="S127" i="10" s="1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P121" i="10" l="1"/>
  <c r="S121" i="10" s="1"/>
  <c r="U121" i="10" s="1"/>
  <c r="P120" i="10" l="1"/>
  <c r="S120" i="10" s="1"/>
  <c r="U120" i="10" s="1"/>
  <c r="O119" i="10" l="1"/>
  <c r="P119" i="10" l="1"/>
  <c r="S119" i="10" s="1"/>
  <c r="U119" i="10" s="1"/>
  <c r="H142" i="10"/>
  <c r="E142" i="10"/>
  <c r="F140" i="10"/>
  <c r="H139" i="10"/>
  <c r="E139" i="10"/>
  <c r="F150" i="10"/>
  <c r="AC139" i="10"/>
  <c r="AC138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39" i="10"/>
  <c r="AB138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39" i="10"/>
  <c r="AA138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41" i="10" l="1"/>
  <c r="AC140" i="10"/>
  <c r="AA140" i="10"/>
  <c r="AB140" i="10"/>
  <c r="N12" i="1"/>
  <c r="M12" i="1"/>
  <c r="K12" i="1"/>
  <c r="J12" i="1"/>
  <c r="H12" i="1"/>
  <c r="H9" i="1"/>
  <c r="F12" i="1"/>
  <c r="E12" i="1"/>
  <c r="F9" i="1"/>
  <c r="E9" i="1"/>
  <c r="D9" i="1"/>
  <c r="O12" i="1" l="1"/>
  <c r="I12" i="1"/>
  <c r="D12" i="1"/>
  <c r="O9" i="1"/>
  <c r="M9" i="1"/>
  <c r="K9" i="1"/>
  <c r="J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P107" i="10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43" i="10" l="1"/>
  <c r="E65" i="10" l="1"/>
  <c r="F26" i="4" l="1"/>
  <c r="O82" i="10" l="1"/>
  <c r="M142" i="10" l="1"/>
  <c r="F147" i="10"/>
  <c r="F149" i="10" l="1"/>
  <c r="F146" i="10" l="1"/>
  <c r="F151" i="10" s="1"/>
  <c r="N9" i="1" l="1"/>
  <c r="H24" i="9" l="1"/>
  <c r="F24" i="9"/>
  <c r="F26" i="9" s="1"/>
  <c r="H27" i="5" l="1"/>
  <c r="H24" i="6"/>
  <c r="H26" i="4" l="1"/>
  <c r="H24" i="3"/>
  <c r="H27" i="2"/>
  <c r="F24" i="6" l="1"/>
  <c r="F26" i="6" s="1"/>
  <c r="L9" i="1" l="1"/>
  <c r="F27" i="5" l="1"/>
  <c r="F29" i="5" s="1"/>
  <c r="C6" i="1" s="1"/>
  <c r="F24" i="3"/>
  <c r="F27" i="2"/>
  <c r="F28" i="4" l="1"/>
  <c r="C5" i="1" s="1"/>
  <c r="F26" i="3"/>
  <c r="C4" i="1" s="1"/>
  <c r="F29" i="2"/>
  <c r="C3" i="1" s="1"/>
  <c r="E26" i="2"/>
  <c r="F28" i="2" s="1"/>
  <c r="E3" i="3" s="1"/>
  <c r="E23" i="3" s="1"/>
  <c r="F25" i="3" s="1"/>
  <c r="E3" i="4" s="1"/>
  <c r="E25" i="4" s="1"/>
  <c r="F27" i="4" s="1"/>
  <c r="C9" i="1" l="1"/>
  <c r="O10" i="1" s="1"/>
  <c r="C12" i="1"/>
  <c r="O13" i="1" s="1"/>
  <c r="E3" i="5"/>
  <c r="E26" i="5" s="1"/>
  <c r="F28" i="5" s="1"/>
  <c r="E3" i="6" s="1"/>
  <c r="E23" i="6" s="1"/>
  <c r="F25" i="6" s="1"/>
  <c r="E3" i="9" s="1"/>
  <c r="E23" i="9" s="1"/>
  <c r="F25" i="9" s="1"/>
  <c r="R12" i="1"/>
  <c r="T12" i="1"/>
  <c r="S12" i="1"/>
  <c r="V12" i="1"/>
  <c r="Q12" i="1" l="1"/>
  <c r="X12" i="1" s="1"/>
</calcChain>
</file>

<file path=xl/sharedStrings.xml><?xml version="1.0" encoding="utf-8"?>
<sst xmlns="http://schemas.openxmlformats.org/spreadsheetml/2006/main" count="974" uniqueCount="592">
  <si>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</si>
  <si>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</si>
  <si>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</si>
  <si>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</si>
  <si>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</si>
  <si>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</si>
  <si>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</si>
  <si>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</si>
  <si>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</si>
  <si>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</si>
  <si>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</si>
  <si>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</si>
  <si>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</si>
  <si>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</si>
  <si>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</si>
  <si>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</si>
  <si>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</si>
  <si>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</si>
  <si>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</si>
  <si>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</si>
  <si>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</si>
  <si>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</si>
  <si>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</si>
  <si>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</si>
  <si>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</si>
  <si>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</si>
  <si>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</si>
  <si>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</si>
  <si>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</si>
  <si>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</si>
  <si>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</si>
  <si>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</si>
  <si>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</si>
  <si>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11－1</t>
    <phoneticPr fontId="2"/>
  </si>
  <si>
    <t>11－2</t>
  </si>
  <si>
    <t>11－3</t>
  </si>
  <si>
    <t>11－4</t>
  </si>
  <si>
    <t>11－5</t>
  </si>
  <si>
    <t>11－6</t>
  </si>
  <si>
    <t>11－7</t>
  </si>
  <si>
    <t>11－8</t>
  </si>
  <si>
    <t>11－9</t>
  </si>
  <si>
    <t>11－10</t>
  </si>
  <si>
    <t>11－11</t>
  </si>
  <si>
    <t>11－12</t>
  </si>
  <si>
    <t>11－13</t>
  </si>
  <si>
    <t>11－14</t>
  </si>
  <si>
    <t>11－15</t>
  </si>
  <si>
    <t>11－16</t>
  </si>
  <si>
    <t>11－17</t>
  </si>
  <si>
    <t>11－18</t>
  </si>
  <si>
    <t>11/14</t>
    <phoneticPr fontId="2"/>
  </si>
  <si>
    <t>ﾔﾌｵｸ：ローテーブル送料</t>
    <rPh sb="11" eb="13">
      <t>ソウリョウ</t>
    </rPh>
    <phoneticPr fontId="2"/>
  </si>
  <si>
    <t>ﾔﾌｵｸ：アイアンテーブル送料</t>
    <rPh sb="13" eb="15">
      <t>ソウリョウ</t>
    </rPh>
    <phoneticPr fontId="2"/>
  </si>
  <si>
    <t>11/15</t>
  </si>
  <si>
    <t>郵便局</t>
    <rPh sb="0" eb="3">
      <t>ユウビンキョク</t>
    </rPh>
    <phoneticPr fontId="2"/>
  </si>
  <si>
    <t>中国向け薬品</t>
    <rPh sb="0" eb="2">
      <t>チュウゴク</t>
    </rPh>
    <rPh sb="2" eb="3">
      <t>ム</t>
    </rPh>
    <rPh sb="4" eb="6">
      <t>ヤクヒン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</si>
  <si>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</si>
  <si>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</si>
  <si>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</si>
  <si>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</si>
  <si>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</si>
  <si>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</si>
  <si>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</si>
  <si>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</si>
  <si>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</si>
  <si>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</si>
  <si>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</si>
  <si>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</si>
  <si>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</si>
  <si>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</si>
  <si>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</si>
  <si>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</si>
  <si>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</si>
  <si>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</si>
  <si>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</si>
  <si>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</si>
  <si>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</si>
  <si>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</si>
  <si>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</si>
  <si>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</si>
  <si>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</si>
  <si>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</si>
  <si>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</si>
  <si>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</si>
  <si>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</si>
  <si>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</si>
  <si>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</si>
  <si>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</si>
  <si>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</si>
  <si>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</si>
  <si>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</si>
  <si>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</si>
  <si>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</si>
  <si>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</si>
  <si>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</si>
  <si>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</si>
  <si>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</si>
  <si>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</si>
  <si>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</si>
  <si>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</si>
  <si>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</si>
  <si>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</si>
  <si>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</si>
  <si>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</si>
  <si>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</si>
  <si>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</si>
  <si>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</si>
  <si>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</si>
  <si>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</si>
  <si>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</si>
  <si>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</si>
  <si>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</si>
  <si>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</si>
  <si>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</si>
  <si>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</si>
  <si>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</si>
  <si>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</si>
  <si>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</si>
  <si>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</si>
  <si>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</si>
  <si>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</si>
  <si>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</si>
  <si>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</si>
  <si>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</si>
  <si>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電気代(11月分）</t>
    <rPh sb="0" eb="3">
      <t>デンキダイ</t>
    </rPh>
    <rPh sb="6" eb="8">
      <t>ガツブン</t>
    </rPh>
    <phoneticPr fontId="2"/>
  </si>
  <si>
    <t>水道代（9月分）</t>
    <rPh sb="0" eb="2">
      <t>スイドウ</t>
    </rPh>
    <rPh sb="2" eb="3">
      <t>ダイ</t>
    </rPh>
    <rPh sb="5" eb="6">
      <t>ガツ</t>
    </rPh>
    <rPh sb="6" eb="7">
      <t>ブン</t>
    </rPh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</si>
  <si>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</si>
  <si>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関電</t>
    <rPh sb="0" eb="2">
      <t>カンデン</t>
    </rPh>
    <phoneticPr fontId="2"/>
  </si>
  <si>
    <t>11/07</t>
    <phoneticPr fontId="2"/>
  </si>
  <si>
    <t>店舗：ローテーブル</t>
    <rPh sb="0" eb="2">
      <t>テンポ</t>
    </rPh>
    <phoneticPr fontId="2"/>
  </si>
  <si>
    <t>11/23</t>
    <phoneticPr fontId="2"/>
  </si>
  <si>
    <t>ENEOS</t>
    <phoneticPr fontId="2"/>
  </si>
  <si>
    <t>11/24</t>
  </si>
  <si>
    <t>ﾔﾌｵｸ：スツール</t>
    <phoneticPr fontId="2"/>
  </si>
  <si>
    <t>11/27</t>
  </si>
  <si>
    <t>送料（中国）</t>
    <rPh sb="0" eb="2">
      <t>ソウリョウ</t>
    </rPh>
    <rPh sb="3" eb="5">
      <t>チュウゴク</t>
    </rPh>
    <phoneticPr fontId="2"/>
  </si>
  <si>
    <t>装置</t>
    <rPh sb="0" eb="2">
      <t>ソウチ</t>
    </rPh>
    <phoneticPr fontId="2"/>
  </si>
  <si>
    <t>11/29</t>
    <phoneticPr fontId="2"/>
  </si>
  <si>
    <t>ﾔﾌｵｸ：キャビネット</t>
    <phoneticPr fontId="2"/>
  </si>
  <si>
    <t>ﾔﾌｵｸ：ドレッシングミラー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</si>
  <si>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</si>
  <si>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</si>
  <si>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</si>
  <si>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</si>
  <si>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</si>
  <si>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</si>
  <si>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</si>
  <si>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</si>
  <si>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</si>
  <si>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</si>
  <si>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</si>
  <si>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</si>
  <si>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</si>
  <si>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</si>
  <si>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</si>
  <si>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</si>
  <si>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</si>
  <si>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</si>
  <si>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</si>
  <si>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</si>
  <si>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</si>
  <si>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</si>
  <si>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</si>
  <si>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</si>
  <si>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</si>
  <si>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</si>
  <si>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</si>
  <si>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</si>
  <si>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</si>
  <si>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</si>
  <si>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</si>
  <si>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</si>
  <si>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</si>
  <si>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</si>
  <si>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</si>
  <si>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</si>
  <si>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</si>
  <si>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</si>
  <si>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</si>
  <si>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</si>
  <si>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</si>
  <si>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</si>
  <si>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</si>
  <si>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</si>
  <si>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</si>
  <si>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</si>
  <si>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</si>
  <si>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</si>
  <si>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</si>
  <si>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</si>
  <si>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</si>
  <si>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</si>
  <si>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</si>
  <si>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</si>
  <si>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</si>
  <si>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</si>
  <si>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</si>
  <si>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</si>
  <si>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</si>
  <si>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</si>
  <si>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</si>
  <si>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</si>
  <si>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</si>
  <si>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</si>
  <si>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</si>
  <si>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</si>
  <si>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</si>
  <si>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</si>
  <si>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</si>
  <si>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</si>
  <si>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</si>
  <si>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</si>
  <si>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</si>
  <si>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</si>
  <si>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</si>
  <si>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</si>
  <si>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</si>
  <si>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</si>
  <si>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</si>
  <si>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</si>
  <si>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</si>
  <si>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</si>
  <si>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</si>
  <si>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</si>
  <si>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</si>
  <si>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</si>
  <si>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</si>
  <si>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</si>
  <si>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</si>
  <si>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</si>
  <si>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</si>
  <si>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</si>
  <si>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</si>
  <si>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</si>
  <si>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</si>
  <si>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</si>
  <si>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</si>
  <si>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</si>
  <si>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</si>
  <si>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</si>
  <si>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</si>
  <si>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</si>
  <si>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</si>
  <si>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</si>
  <si>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</si>
  <si>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</si>
  <si>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</si>
  <si>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</si>
  <si>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</si>
  <si>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</si>
  <si>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</si>
  <si>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</si>
  <si>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</si>
  <si>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</si>
  <si>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</si>
  <si>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</si>
  <si>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</si>
  <si>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</si>
  <si>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</si>
  <si>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</si>
  <si>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</si>
  <si>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</si>
  <si>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</si>
  <si>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</si>
  <si>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</si>
  <si>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</si>
  <si>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</si>
  <si>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</si>
  <si>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</si>
  <si>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</si>
  <si>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</si>
  <si>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</si>
  <si>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</si>
  <si>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</si>
  <si>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</si>
  <si>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</si>
  <si>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</si>
  <si>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</si>
  <si>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</si>
  <si>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</si>
  <si>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</si>
  <si>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</si>
  <si>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</si>
  <si>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</si>
  <si>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</si>
  <si>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</si>
  <si>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</si>
  <si>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</si>
  <si>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</si>
  <si>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</si>
  <si>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</si>
  <si>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</si>
  <si>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</si>
  <si>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</si>
  <si>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</si>
  <si>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</si>
  <si>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</si>
  <si>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</si>
  <si>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</si>
  <si>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</si>
  <si>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</si>
  <si>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</si>
  <si>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</si>
  <si>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</si>
  <si>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</si>
  <si>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</si>
  <si>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</si>
  <si>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</si>
  <si>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</si>
  <si>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</si>
  <si>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</si>
  <si>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</si>
  <si>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</si>
  <si>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</si>
  <si>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</si>
  <si>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</si>
  <si>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</si>
  <si>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</si>
  <si>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</si>
  <si>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</si>
  <si>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</si>
  <si>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</si>
  <si>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</si>
  <si>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</si>
  <si>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装置入札</t>
    <rPh sb="0" eb="2">
      <t>ソウチ</t>
    </rPh>
    <rPh sb="2" eb="4">
      <t>ニュウサツ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</si>
  <si>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</si>
  <si>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</si>
  <si>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</si>
  <si>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</si>
  <si>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</si>
  <si>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</si>
  <si>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</si>
  <si>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</si>
  <si>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</si>
  <si>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</si>
  <si>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</si>
  <si>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</si>
  <si>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</si>
  <si>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</si>
  <si>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</si>
  <si>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</si>
  <si>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</si>
  <si>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</si>
  <si>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</si>
  <si>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</si>
  <si>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</si>
  <si>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</si>
  <si>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</si>
  <si>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</si>
  <si>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</si>
  <si>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</si>
  <si>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</si>
  <si>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</si>
  <si>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</si>
  <si>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</si>
  <si>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</si>
  <si>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</si>
  <si>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</si>
  <si>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</si>
  <si>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</si>
  <si>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</si>
  <si>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</si>
  <si>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</si>
  <si>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</si>
  <si>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</si>
  <si>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</si>
  <si>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</si>
  <si>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</si>
  <si>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</si>
  <si>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</si>
  <si>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</si>
  <si>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</si>
  <si>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</si>
  <si>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</si>
  <si>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</si>
  <si>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</si>
  <si>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</si>
  <si>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</si>
  <si>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</si>
  <si>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</si>
  <si>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</si>
  <si>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</si>
  <si>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</si>
  <si>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</si>
  <si>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</si>
  <si>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</si>
  <si>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</si>
  <si>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</si>
  <si>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</si>
  <si>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</si>
  <si>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</si>
  <si>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</si>
  <si>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3-10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</si>
  <si>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</si>
  <si>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</si>
  <si>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</si>
  <si>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</si>
  <si>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</si>
  <si>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</si>
  <si>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</si>
  <si>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</si>
  <si>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</si>
  <si>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</si>
  <si>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</si>
  <si>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</si>
  <si>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</si>
  <si>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</si>
  <si>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</si>
  <si>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</si>
  <si>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</si>
  <si>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</si>
  <si>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</si>
  <si>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</si>
  <si>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</si>
  <si>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</si>
  <si>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</si>
  <si>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</si>
  <si>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</si>
  <si>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</si>
  <si>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</si>
  <si>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</si>
  <si>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</si>
  <si>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</si>
  <si>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</si>
  <si>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</si>
  <si>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</si>
  <si>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</si>
  <si>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</si>
  <si>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</si>
  <si>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</si>
  <si>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</si>
  <si>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</si>
  <si>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</si>
  <si>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</si>
  <si>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</si>
  <si>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</si>
  <si>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</si>
  <si>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</si>
  <si>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</si>
  <si>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</si>
  <si>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</si>
  <si>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</si>
  <si>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</si>
  <si>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</si>
  <si>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</si>
  <si>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</si>
  <si>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</si>
  <si>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</si>
  <si>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</si>
  <si>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</si>
  <si>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</si>
  <si>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</si>
  <si>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</si>
  <si>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</si>
  <si>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</si>
  <si>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</si>
  <si>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</si>
  <si>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</si>
  <si>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</si>
  <si>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</si>
  <si>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</si>
  <si>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</si>
  <si>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</si>
  <si>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</si>
  <si>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</si>
  <si>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</si>
  <si>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</si>
  <si>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</si>
  <si>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</si>
  <si>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</si>
  <si>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</si>
  <si>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</si>
  <si>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</si>
  <si>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</si>
  <si>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2/4</t>
    <phoneticPr fontId="2"/>
  </si>
  <si>
    <t>2/5</t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</si>
  <si>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</si>
  <si>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</si>
  <si>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2/21</t>
    <phoneticPr fontId="2"/>
  </si>
  <si>
    <t>2/22</t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</si>
  <si>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</si>
  <si>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</si>
  <si>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</si>
  <si>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</si>
  <si>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</si>
  <si>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</si>
  <si>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</si>
  <si>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</si>
  <si>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</si>
  <si>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</si>
  <si>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</si>
  <si>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</si>
  <si>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</si>
  <si>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</si>
  <si>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</si>
  <si>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</si>
  <si>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</si>
  <si>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</si>
  <si>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</si>
  <si>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</si>
  <si>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</si>
  <si>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未出荷</t>
    <rPh sb="0" eb="2">
      <t>ミシュッカ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</si>
  <si>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</si>
  <si>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</si>
  <si>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</si>
  <si>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</si>
  <si>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</si>
  <si>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</si>
  <si>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</si>
  <si>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</si>
  <si>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</si>
  <si>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3/？</t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</si>
  <si>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</si>
  <si>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</si>
  <si>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</si>
  <si>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</si>
  <si>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</si>
  <si>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</si>
  <si>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</si>
  <si>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</si>
  <si>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</si>
  <si>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</si>
  <si>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</si>
  <si>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</si>
  <si>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</si>
  <si>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</si>
  <si>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</si>
  <si>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</si>
  <si>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</si>
  <si>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</si>
  <si>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</si>
  <si>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</si>
  <si>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</si>
  <si>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</si>
  <si>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</si>
  <si>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</si>
  <si>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</si>
  <si>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</si>
  <si>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</si>
  <si>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</si>
  <si>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</si>
  <si>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</si>
  <si>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</si>
  <si>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</si>
  <si>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</si>
  <si>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</si>
  <si>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</si>
  <si>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</si>
  <si>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</si>
  <si>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</si>
  <si>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</si>
  <si>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</si>
  <si>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</si>
  <si>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</si>
  <si>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</si>
  <si>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</si>
  <si>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</si>
  <si>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</si>
  <si>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</si>
  <si>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</si>
  <si>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</si>
  <si>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</si>
  <si>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</si>
  <si>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</si>
  <si>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?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</si>
  <si>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</si>
  <si>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</si>
  <si>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</si>
  <si>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</si>
  <si>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</si>
  <si>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未払い</t>
    <rPh sb="0" eb="1">
      <t>ミバラ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</si>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</sst>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0" fontId="8" fillId="0" borderId="1" xfId="0" quotePrefix="1" applyFont="1" applyBorder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X14"/>
  <sheetViews>
    <sheetView workbookViewId="0">
      <selection activeCell="I13" sqref="I13"/>
    </sheetView>
  </sheetViews>
  <sheetFormatPr defaultRowHeight="18" x14ac:dyDescent="0.55000000000000004"/>
  <cols>
    <col min="1" max="1" width="2.6640625" customWidth="1"/>
    <col min="2" max="2" width="11.4140625" customWidth="1"/>
    <col min="3" max="3" width="10.58203125" customWidth="1"/>
    <col min="9" max="10" width="10.1640625" customWidth="1"/>
    <col min="11" max="11" width="10.1640625" bestFit="1" customWidth="1"/>
    <col min="12" max="12" width="10.1640625" hidden="1" customWidth="1"/>
    <col min="13" max="13" width="10.1640625" customWidth="1"/>
    <col min="14" max="14" width="9.6640625" customWidth="1"/>
    <col min="15" max="15" width="10.1640625" customWidth="1"/>
    <col min="17" max="17" width="9.1640625" style="1" bestFit="1" customWidth="1"/>
    <col min="18" max="19" width="9.25" bestFit="1" customWidth="1"/>
    <col min="20" max="20" width="9.1640625" bestFit="1" customWidth="1"/>
    <col min="22" max="23" width="8.75" bestFit="1" customWidth="1"/>
  </cols>
  <sheetData>
    <row r="2" spans="2:24" ht="39" x14ac:dyDescent="0.55000000000000004">
      <c r="B2" t="s">
        <v>0</v>
      </c>
      <c r="C2" s="25" t="s">
        <v>398</v>
      </c>
      <c r="D2" s="25" t="s">
        <v>1</v>
      </c>
      <c r="E2" s="25" t="s">
        <v>400</v>
      </c>
      <c r="F2" s="25" t="s">
        <v>468</v>
      </c>
      <c r="G2" s="25" t="s">
        <v>2</v>
      </c>
      <c r="H2" s="25" t="s">
        <v>416</v>
      </c>
      <c r="I2" s="25" t="s">
        <v>511</v>
      </c>
      <c r="J2" s="25" t="s">
        <v>399</v>
      </c>
      <c r="K2" s="26" t="s">
        <v>27</v>
      </c>
      <c r="L2" s="27" t="s">
        <v>28</v>
      </c>
      <c r="M2" s="27" t="s">
        <v>161</v>
      </c>
      <c r="N2" s="27" t="s">
        <v>162</v>
      </c>
      <c r="O2" s="26" t="s">
        <v>29</v>
      </c>
      <c r="Q2" s="1" t="s">
        <v>3</v>
      </c>
      <c r="R2" t="s">
        <v>4</v>
      </c>
      <c r="S2" t="s">
        <v>5</v>
      </c>
      <c r="T2" t="s">
        <v>6</v>
      </c>
      <c r="U2" t="s">
        <v>7</v>
      </c>
      <c r="V2" t="s">
        <v>8</v>
      </c>
      <c r="W2" t="s">
        <v>9</v>
      </c>
    </row>
    <row r="3" spans="2:24" x14ac:dyDescent="0.55000000000000004">
      <c r="B3" s="2" t="s">
        <v>248</v>
      </c>
      <c r="C3" s="3">
        <f>'1月'!F29</f>
        <v>88687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v>589721</v>
      </c>
      <c r="K3" s="1"/>
      <c r="L3" s="1"/>
      <c r="M3" s="1">
        <v>245531</v>
      </c>
      <c r="N3" s="1"/>
      <c r="O3" s="1"/>
    </row>
    <row r="4" spans="2:24" x14ac:dyDescent="0.55000000000000004">
      <c r="B4" s="2" t="s">
        <v>249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v>8093520</v>
      </c>
      <c r="K4" s="1">
        <v>48000</v>
      </c>
      <c r="L4" s="1"/>
      <c r="M4" s="1">
        <v>143444</v>
      </c>
      <c r="N4" s="1"/>
      <c r="O4" s="1">
        <v>10541900</v>
      </c>
      <c r="S4" s="3"/>
      <c r="T4" s="3"/>
      <c r="V4" s="3"/>
    </row>
    <row r="5" spans="2:24" x14ac:dyDescent="0.55000000000000004">
      <c r="B5" s="2" t="s">
        <v>250</v>
      </c>
      <c r="C5" s="3">
        <f>'3月 '!F28</f>
        <v>33527</v>
      </c>
      <c r="D5" s="1">
        <v>162000</v>
      </c>
      <c r="E5" s="1">
        <v>100000</v>
      </c>
      <c r="F5" s="1">
        <v>400000</v>
      </c>
      <c r="G5" s="1"/>
      <c r="H5" s="1"/>
      <c r="I5" s="1">
        <v>657884</v>
      </c>
      <c r="J5" s="1">
        <v>550000</v>
      </c>
      <c r="K5" s="1">
        <v>31000</v>
      </c>
      <c r="L5" s="5"/>
      <c r="M5" s="1"/>
      <c r="N5" s="1"/>
      <c r="O5" s="1"/>
    </row>
    <row r="6" spans="2:24" x14ac:dyDescent="0.55000000000000004">
      <c r="B6" s="2" t="s">
        <v>251</v>
      </c>
      <c r="C6" s="3">
        <f>'4月 '!F29</f>
        <v>82802</v>
      </c>
      <c r="D6" s="1">
        <v>162000</v>
      </c>
      <c r="E6" s="1">
        <v>100000</v>
      </c>
      <c r="F6" s="1">
        <v>400000</v>
      </c>
      <c r="G6" s="1"/>
      <c r="H6">
        <v>42120</v>
      </c>
      <c r="I6" s="1">
        <v>600000</v>
      </c>
      <c r="J6" s="1">
        <v>2500000</v>
      </c>
      <c r="K6" s="1"/>
      <c r="L6" s="1"/>
      <c r="M6" s="1"/>
      <c r="N6" s="1"/>
      <c r="O6" s="1">
        <v>7018600</v>
      </c>
      <c r="R6" s="3"/>
      <c r="S6" s="3"/>
      <c r="T6" s="3"/>
      <c r="V6" s="3"/>
    </row>
    <row r="7" spans="2:24" x14ac:dyDescent="0.55000000000000004">
      <c r="B7" s="2" t="s">
        <v>252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2:24" x14ac:dyDescent="0.55000000000000004">
      <c r="B8" s="2" t="s">
        <v>253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24" x14ac:dyDescent="0.55000000000000004">
      <c r="B9" s="31" t="s">
        <v>411</v>
      </c>
      <c r="C9" s="32">
        <f>SUM(C3:C4)</f>
        <v>125637</v>
      </c>
      <c r="D9" s="32">
        <f>SUM(D3:D4)</f>
        <v>346248</v>
      </c>
      <c r="E9" s="32">
        <f>SUM(E3:E4)</f>
        <v>233114</v>
      </c>
      <c r="F9" s="32">
        <f>SUM(F3:F4)</f>
        <v>800000</v>
      </c>
      <c r="G9" s="32"/>
      <c r="H9" s="32">
        <f>SUM(H3:H4)</f>
        <v>42120</v>
      </c>
      <c r="I9" s="32">
        <f>SUM(I3:I4)</f>
        <v>20801</v>
      </c>
      <c r="J9" s="32">
        <f>SUM(J3:J4)</f>
        <v>8683241</v>
      </c>
      <c r="K9" s="32">
        <f>SUM(K3:K4)</f>
        <v>48000</v>
      </c>
      <c r="L9" s="32">
        <f t="shared" ref="L9:N9" si="0">SUM(L3:L8)</f>
        <v>0</v>
      </c>
      <c r="M9" s="32">
        <f>SUM(M3:M4)</f>
        <v>388975</v>
      </c>
      <c r="N9" s="32">
        <f t="shared" si="0"/>
        <v>0</v>
      </c>
      <c r="O9" s="32">
        <f>SUM(O3:O4)</f>
        <v>10541900</v>
      </c>
      <c r="R9" s="3"/>
    </row>
    <row r="10" spans="2:24" x14ac:dyDescent="0.55000000000000004">
      <c r="B10" s="29"/>
      <c r="C10" s="30"/>
      <c r="D10" s="28"/>
      <c r="E10" s="28"/>
      <c r="F10" s="28"/>
      <c r="G10" s="28"/>
      <c r="H10" s="28"/>
      <c r="I10" s="28"/>
      <c r="J10" s="28"/>
      <c r="K10" s="29"/>
      <c r="L10" s="29"/>
      <c r="M10" s="29"/>
      <c r="N10" s="29" t="s">
        <v>410</v>
      </c>
      <c r="O10" s="30">
        <f>SUM(K9:O9)-SUM(C9:J9)</f>
        <v>727714</v>
      </c>
    </row>
    <row r="11" spans="2:24" x14ac:dyDescent="0.55000000000000004">
      <c r="D11" s="1"/>
      <c r="E11" s="1"/>
      <c r="F11" s="1"/>
      <c r="G11" s="1"/>
      <c r="H11" s="1"/>
      <c r="I11" s="1"/>
      <c r="J11" s="1"/>
    </row>
    <row r="12" spans="2:24" x14ac:dyDescent="0.55000000000000004">
      <c r="B12" t="s">
        <v>10</v>
      </c>
      <c r="C12" s="3">
        <f>SUM(C3:C8)</f>
        <v>241966</v>
      </c>
      <c r="D12" s="3">
        <f>SUM(D3:D8)</f>
        <v>670248</v>
      </c>
      <c r="E12" s="3">
        <f t="shared" ref="E12:N12" si="1">SUM(E3:E8)</f>
        <v>433114</v>
      </c>
      <c r="F12" s="3">
        <f t="shared" si="1"/>
        <v>1600000</v>
      </c>
      <c r="G12" s="3"/>
      <c r="H12" s="3">
        <f t="shared" si="1"/>
        <v>84240</v>
      </c>
      <c r="I12" s="3">
        <f>SUM(I3:I8)</f>
        <v>1278685</v>
      </c>
      <c r="J12" s="3">
        <f t="shared" si="1"/>
        <v>11733241</v>
      </c>
      <c r="K12" s="3">
        <f t="shared" si="1"/>
        <v>79000</v>
      </c>
      <c r="L12" s="3"/>
      <c r="M12" s="3">
        <f t="shared" si="1"/>
        <v>388975</v>
      </c>
      <c r="N12" s="3">
        <f t="shared" si="1"/>
        <v>0</v>
      </c>
      <c r="O12" s="3">
        <f>SUM(O3:O8)</f>
        <v>17560500</v>
      </c>
      <c r="P12" s="3"/>
      <c r="Q12" s="1">
        <f>SUM(Q3:Q11)</f>
        <v>0</v>
      </c>
      <c r="R12" s="1">
        <f>SUM(R3:R11)</f>
        <v>0</v>
      </c>
      <c r="S12" s="1">
        <f>SUM(S3:S11)</f>
        <v>0</v>
      </c>
      <c r="T12" s="1">
        <f>SUM(T3:T11)</f>
        <v>0</v>
      </c>
      <c r="U12" s="1"/>
      <c r="V12" s="1">
        <f>SUM(V3:V11)</f>
        <v>0</v>
      </c>
      <c r="W12" s="1"/>
      <c r="X12">
        <f>SUM(Q12:W12)</f>
        <v>0</v>
      </c>
    </row>
    <row r="13" spans="2:24" x14ac:dyDescent="0.55000000000000004">
      <c r="N13" t="s">
        <v>481</v>
      </c>
      <c r="O13" s="3">
        <f>SUM(K12:O12)-SUM(C12:J12)</f>
        <v>1986981</v>
      </c>
    </row>
    <row r="14" spans="2:24" x14ac:dyDescent="0.55000000000000004">
      <c r="B14" t="s">
        <v>160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workbookViewId="0">
      <selection activeCell="C17" sqref="C17:I1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256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254</v>
      </c>
      <c r="C4" s="8" t="s">
        <v>257</v>
      </c>
      <c r="D4" s="4" t="s">
        <v>255</v>
      </c>
      <c r="E4" s="5"/>
      <c r="F4" s="5">
        <v>4420</v>
      </c>
      <c r="G4" s="5"/>
      <c r="H4" s="5"/>
      <c r="I4" s="7" t="s">
        <v>261</v>
      </c>
    </row>
    <row r="5" spans="2:9" x14ac:dyDescent="0.55000000000000004">
      <c r="B5" s="8" t="s">
        <v>258</v>
      </c>
      <c r="C5" s="17" t="s">
        <v>259</v>
      </c>
      <c r="D5" s="4" t="s">
        <v>260</v>
      </c>
      <c r="E5" s="5"/>
      <c r="F5" s="5">
        <v>959</v>
      </c>
      <c r="G5" s="5"/>
      <c r="H5" s="5"/>
      <c r="I5" s="7" t="s">
        <v>262</v>
      </c>
    </row>
    <row r="6" spans="2:9" x14ac:dyDescent="0.55000000000000004">
      <c r="B6" s="8" t="s">
        <v>263</v>
      </c>
      <c r="C6" s="8" t="s">
        <v>269</v>
      </c>
      <c r="D6" s="4" t="s">
        <v>255</v>
      </c>
      <c r="E6" s="5"/>
      <c r="F6" s="5">
        <v>3232</v>
      </c>
      <c r="G6" s="5"/>
      <c r="H6" s="5"/>
      <c r="I6" s="7" t="s">
        <v>261</v>
      </c>
    </row>
    <row r="7" spans="2:9" x14ac:dyDescent="0.55000000000000004">
      <c r="B7" s="8" t="s">
        <v>264</v>
      </c>
      <c r="C7" s="8" t="s">
        <v>270</v>
      </c>
      <c r="D7" s="4" t="s">
        <v>255</v>
      </c>
      <c r="E7" s="5"/>
      <c r="F7" s="5">
        <v>2210</v>
      </c>
      <c r="G7" s="5"/>
      <c r="H7" s="5"/>
      <c r="I7" s="7" t="s">
        <v>261</v>
      </c>
    </row>
    <row r="8" spans="2:9" x14ac:dyDescent="0.55000000000000004">
      <c r="B8" s="8" t="s">
        <v>265</v>
      </c>
      <c r="C8" s="8" t="s">
        <v>271</v>
      </c>
      <c r="D8" s="4" t="s">
        <v>255</v>
      </c>
      <c r="E8" s="5"/>
      <c r="F8" s="5">
        <v>4586</v>
      </c>
      <c r="G8" s="5"/>
      <c r="H8" s="5"/>
      <c r="I8" s="7" t="s">
        <v>261</v>
      </c>
    </row>
    <row r="9" spans="2:9" x14ac:dyDescent="0.55000000000000004">
      <c r="B9" s="8" t="s">
        <v>266</v>
      </c>
      <c r="C9" s="8" t="s">
        <v>272</v>
      </c>
      <c r="D9" s="4" t="s">
        <v>273</v>
      </c>
      <c r="E9" s="5"/>
      <c r="F9" s="5">
        <v>6644</v>
      </c>
      <c r="G9" s="5"/>
      <c r="H9" s="5"/>
      <c r="I9" s="7" t="s">
        <v>274</v>
      </c>
    </row>
    <row r="10" spans="2:9" x14ac:dyDescent="0.55000000000000004">
      <c r="B10" s="8"/>
      <c r="C10" s="8" t="s">
        <v>279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267</v>
      </c>
      <c r="C11" s="8" t="s">
        <v>275</v>
      </c>
      <c r="D11" s="4" t="s">
        <v>276</v>
      </c>
      <c r="E11" s="5"/>
      <c r="F11" s="5">
        <v>10377</v>
      </c>
      <c r="G11" s="5"/>
      <c r="H11" s="5"/>
      <c r="I11" s="7" t="s">
        <v>277</v>
      </c>
    </row>
    <row r="12" spans="2:9" x14ac:dyDescent="0.55000000000000004">
      <c r="B12" s="8" t="s">
        <v>268</v>
      </c>
      <c r="C12" s="8" t="s">
        <v>275</v>
      </c>
      <c r="D12" s="4" t="s">
        <v>380</v>
      </c>
      <c r="E12" s="5"/>
      <c r="F12" s="5">
        <v>10000</v>
      </c>
      <c r="G12" s="5"/>
      <c r="H12" s="5"/>
      <c r="I12" s="7" t="s">
        <v>278</v>
      </c>
    </row>
    <row r="13" spans="2:9" x14ac:dyDescent="0.55000000000000004">
      <c r="B13" s="8"/>
      <c r="C13" s="8" t="s">
        <v>275</v>
      </c>
      <c r="D13" s="4" t="s">
        <v>413</v>
      </c>
      <c r="E13" s="5">
        <v>10000</v>
      </c>
      <c r="F13" s="5"/>
      <c r="G13" s="5"/>
      <c r="H13" s="5"/>
      <c r="I13" s="7" t="s">
        <v>414</v>
      </c>
    </row>
    <row r="14" spans="2:9" x14ac:dyDescent="0.55000000000000004">
      <c r="B14" s="8"/>
      <c r="C14" s="8" t="s">
        <v>419</v>
      </c>
      <c r="D14" s="4" t="s">
        <v>417</v>
      </c>
      <c r="E14" s="5"/>
      <c r="F14" s="5"/>
      <c r="G14" s="5"/>
      <c r="H14" s="5">
        <v>2044</v>
      </c>
      <c r="I14" s="4" t="s">
        <v>418</v>
      </c>
    </row>
    <row r="15" spans="2:9" x14ac:dyDescent="0.55000000000000004">
      <c r="B15" s="8"/>
      <c r="C15" s="8" t="s">
        <v>472</v>
      </c>
      <c r="D15" s="4" t="s">
        <v>473</v>
      </c>
      <c r="E15" s="5"/>
      <c r="F15" s="5"/>
      <c r="G15" s="5"/>
      <c r="H15" s="5">
        <v>1015</v>
      </c>
      <c r="I15" s="4" t="s">
        <v>474</v>
      </c>
    </row>
    <row r="16" spans="2:9" x14ac:dyDescent="0.55000000000000004">
      <c r="B16" s="8" t="s">
        <v>420</v>
      </c>
      <c r="C16" s="8" t="s">
        <v>293</v>
      </c>
      <c r="D16" s="4" t="s">
        <v>466</v>
      </c>
      <c r="E16" s="5"/>
      <c r="F16" s="5"/>
      <c r="G16" s="5"/>
      <c r="H16" s="5">
        <v>32400</v>
      </c>
      <c r="I16" s="7" t="s">
        <v>467</v>
      </c>
    </row>
    <row r="17" spans="2:13" x14ac:dyDescent="0.55000000000000004">
      <c r="B17" s="8"/>
      <c r="C17" s="8" t="s">
        <v>471</v>
      </c>
      <c r="D17" s="16" t="s">
        <v>469</v>
      </c>
      <c r="E17" s="4"/>
      <c r="F17" s="5"/>
      <c r="G17" s="5"/>
      <c r="H17" s="5">
        <v>10800</v>
      </c>
      <c r="I17" s="7" t="s">
        <v>470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46259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88687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A13" sqref="A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299</v>
      </c>
      <c r="C4" s="8" t="s">
        <v>303</v>
      </c>
      <c r="D4" s="4" t="s">
        <v>304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300</v>
      </c>
      <c r="C5" s="8" t="s">
        <v>305</v>
      </c>
      <c r="D5" s="4" t="s">
        <v>306</v>
      </c>
      <c r="E5" s="5"/>
      <c r="F5" s="5">
        <v>13500</v>
      </c>
      <c r="G5" s="5"/>
      <c r="H5" s="6"/>
      <c r="I5" s="7" t="s">
        <v>307</v>
      </c>
    </row>
    <row r="6" spans="2:9" x14ac:dyDescent="0.55000000000000004">
      <c r="B6" s="8" t="s">
        <v>301</v>
      </c>
      <c r="C6" s="8" t="s">
        <v>308</v>
      </c>
      <c r="D6" s="4" t="s">
        <v>309</v>
      </c>
      <c r="E6" s="5"/>
      <c r="F6" s="5">
        <v>1110</v>
      </c>
      <c r="G6" s="5"/>
      <c r="H6" s="6"/>
      <c r="I6" s="7" t="s">
        <v>310</v>
      </c>
    </row>
    <row r="7" spans="2:9" x14ac:dyDescent="0.55000000000000004">
      <c r="B7" s="8" t="s">
        <v>302</v>
      </c>
      <c r="C7" s="8" t="s">
        <v>311</v>
      </c>
      <c r="D7" s="4" t="s">
        <v>141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415</v>
      </c>
      <c r="D8" s="4" t="s">
        <v>413</v>
      </c>
      <c r="E8" s="5">
        <v>10000</v>
      </c>
      <c r="F8" s="5"/>
      <c r="G8" s="5"/>
      <c r="H8" s="5"/>
      <c r="I8" s="7" t="s">
        <v>414</v>
      </c>
    </row>
    <row r="9" spans="2:9" x14ac:dyDescent="0.55000000000000004">
      <c r="B9" s="8"/>
      <c r="C9" s="8" t="s">
        <v>475</v>
      </c>
      <c r="D9" s="4" t="s">
        <v>417</v>
      </c>
      <c r="E9" s="5"/>
      <c r="F9" s="5"/>
      <c r="G9" s="5"/>
      <c r="H9" s="5">
        <v>2044</v>
      </c>
      <c r="I9" s="4" t="s">
        <v>418</v>
      </c>
    </row>
    <row r="10" spans="2:9" x14ac:dyDescent="0.55000000000000004">
      <c r="B10" s="8"/>
      <c r="C10" s="8" t="s">
        <v>476</v>
      </c>
      <c r="D10" s="4" t="s">
        <v>473</v>
      </c>
      <c r="E10" s="5"/>
      <c r="F10" s="5"/>
      <c r="G10" s="5"/>
      <c r="H10" s="5">
        <v>1015</v>
      </c>
      <c r="I10" s="4" t="s">
        <v>474</v>
      </c>
    </row>
    <row r="11" spans="2:9" x14ac:dyDescent="0.55000000000000004">
      <c r="B11" s="8"/>
      <c r="C11" s="8" t="s">
        <v>479</v>
      </c>
      <c r="D11" s="4" t="s">
        <v>477</v>
      </c>
      <c r="E11" s="5"/>
      <c r="F11" s="5"/>
      <c r="G11" s="5"/>
      <c r="H11" s="5">
        <v>8000</v>
      </c>
      <c r="I11" s="7" t="s">
        <v>478</v>
      </c>
    </row>
    <row r="12" spans="2:9" x14ac:dyDescent="0.55000000000000004">
      <c r="B12" s="8"/>
      <c r="C12" s="8" t="s">
        <v>480</v>
      </c>
      <c r="D12" s="16" t="s">
        <v>469</v>
      </c>
      <c r="E12" s="4"/>
      <c r="F12" s="5"/>
      <c r="G12" s="5"/>
      <c r="H12" s="5">
        <v>10800</v>
      </c>
      <c r="I12" s="7" t="s">
        <v>470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9"/>
  <sheetViews>
    <sheetView workbookViewId="0">
      <selection activeCell="D13" sqref="D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6"/>
      <c r="I3" s="7"/>
    </row>
    <row r="4" spans="2:10" x14ac:dyDescent="0.55000000000000004">
      <c r="B4" s="8" t="s">
        <v>336</v>
      </c>
      <c r="C4" s="8" t="s">
        <v>337</v>
      </c>
      <c r="D4" s="4" t="s">
        <v>341</v>
      </c>
      <c r="E4" s="5"/>
      <c r="F4" s="5">
        <v>11551</v>
      </c>
      <c r="G4" s="5"/>
      <c r="H4" s="6"/>
      <c r="I4" s="7" t="s">
        <v>342</v>
      </c>
    </row>
    <row r="5" spans="2:10" x14ac:dyDescent="0.55000000000000004">
      <c r="B5" s="8" t="s">
        <v>338</v>
      </c>
      <c r="C5" s="8" t="s">
        <v>339</v>
      </c>
      <c r="D5" s="4" t="s">
        <v>340</v>
      </c>
      <c r="E5" s="5"/>
      <c r="F5" s="5">
        <v>8744</v>
      </c>
      <c r="G5" s="5"/>
      <c r="H5" s="6"/>
      <c r="I5" s="7" t="s">
        <v>343</v>
      </c>
      <c r="J5" s="14"/>
    </row>
    <row r="6" spans="2:10" x14ac:dyDescent="0.55000000000000004">
      <c r="B6" s="8"/>
      <c r="C6" s="8" t="s">
        <v>339</v>
      </c>
      <c r="D6" s="4" t="s">
        <v>344</v>
      </c>
      <c r="E6" s="5">
        <v>31000</v>
      </c>
      <c r="F6" s="5"/>
      <c r="G6" s="5"/>
      <c r="H6" s="6"/>
      <c r="I6" s="7"/>
    </row>
    <row r="7" spans="2:10" x14ac:dyDescent="0.55000000000000004">
      <c r="B7" s="8" t="s">
        <v>386</v>
      </c>
      <c r="C7" s="8" t="s">
        <v>381</v>
      </c>
      <c r="D7" s="4" t="s">
        <v>382</v>
      </c>
      <c r="E7" s="5"/>
      <c r="F7" s="5">
        <v>3391</v>
      </c>
      <c r="G7" s="5"/>
      <c r="H7" s="6"/>
      <c r="I7" s="7" t="s">
        <v>383</v>
      </c>
    </row>
    <row r="8" spans="2:10" x14ac:dyDescent="0.55000000000000004">
      <c r="B8" s="8" t="s">
        <v>387</v>
      </c>
      <c r="C8" s="8" t="s">
        <v>384</v>
      </c>
      <c r="D8" s="4" t="s">
        <v>340</v>
      </c>
      <c r="E8" s="5"/>
      <c r="F8" s="5">
        <v>3398</v>
      </c>
      <c r="G8" s="5"/>
      <c r="H8" s="6"/>
      <c r="I8" s="7" t="s">
        <v>30</v>
      </c>
    </row>
    <row r="9" spans="2:10" x14ac:dyDescent="0.55000000000000004">
      <c r="B9" s="8" t="s">
        <v>388</v>
      </c>
      <c r="C9" s="8" t="s">
        <v>385</v>
      </c>
      <c r="D9" s="4" t="s">
        <v>340</v>
      </c>
      <c r="E9" s="5"/>
      <c r="F9" s="5">
        <v>3182</v>
      </c>
      <c r="G9" s="5"/>
      <c r="H9" s="6"/>
      <c r="I9" s="7" t="s">
        <v>30</v>
      </c>
      <c r="J9" s="4"/>
    </row>
    <row r="10" spans="2:10" x14ac:dyDescent="0.55000000000000004">
      <c r="B10" s="8" t="s">
        <v>389</v>
      </c>
      <c r="C10" s="8" t="s">
        <v>385</v>
      </c>
      <c r="D10" s="4" t="s">
        <v>340</v>
      </c>
      <c r="E10" s="5"/>
      <c r="F10" s="5">
        <v>5342</v>
      </c>
      <c r="G10" s="5"/>
      <c r="H10" s="6"/>
      <c r="I10" s="7" t="s">
        <v>30</v>
      </c>
      <c r="J10" s="4"/>
    </row>
    <row r="11" spans="2:10" x14ac:dyDescent="0.55000000000000004">
      <c r="B11" s="8" t="s">
        <v>390</v>
      </c>
      <c r="C11" s="8" t="s">
        <v>394</v>
      </c>
      <c r="D11" s="4" t="s">
        <v>340</v>
      </c>
      <c r="E11" s="5"/>
      <c r="F11" s="5">
        <v>5342</v>
      </c>
      <c r="G11" s="5"/>
      <c r="H11" s="6"/>
      <c r="I11" s="7" t="s">
        <v>30</v>
      </c>
    </row>
    <row r="12" spans="2:10" x14ac:dyDescent="0.55000000000000004">
      <c r="B12" s="8" t="s">
        <v>391</v>
      </c>
      <c r="C12" s="8" t="s">
        <v>395</v>
      </c>
      <c r="D12" s="4" t="s">
        <v>396</v>
      </c>
      <c r="E12" s="5"/>
      <c r="F12" s="5">
        <v>730</v>
      </c>
      <c r="G12" s="5"/>
      <c r="H12" s="6"/>
      <c r="I12" s="7" t="s">
        <v>397</v>
      </c>
    </row>
    <row r="13" spans="2:10" x14ac:dyDescent="0.55000000000000004">
      <c r="B13" s="8" t="s">
        <v>392</v>
      </c>
      <c r="C13" s="8" t="s">
        <v>482</v>
      </c>
      <c r="D13" s="4" t="s">
        <v>340</v>
      </c>
      <c r="E13" s="5"/>
      <c r="F13" s="5">
        <v>3398</v>
      </c>
      <c r="G13" s="5"/>
      <c r="H13" s="6"/>
      <c r="I13" s="7" t="s">
        <v>30</v>
      </c>
    </row>
    <row r="14" spans="2:10" x14ac:dyDescent="0.55000000000000004">
      <c r="B14" s="8" t="s">
        <v>393</v>
      </c>
      <c r="C14" s="8"/>
      <c r="D14" s="4"/>
      <c r="E14" s="5"/>
      <c r="F14" s="5"/>
      <c r="G14" s="5"/>
      <c r="H14" s="6"/>
      <c r="I14" s="7"/>
    </row>
    <row r="15" spans="2:10" x14ac:dyDescent="0.55000000000000004">
      <c r="B15" s="8"/>
      <c r="C15" s="8"/>
      <c r="D15" s="4"/>
      <c r="E15" s="5"/>
      <c r="F15" s="5"/>
      <c r="G15" s="5"/>
      <c r="H15" s="6"/>
      <c r="I15" s="7"/>
      <c r="J15" s="14"/>
    </row>
    <row r="16" spans="2:10" x14ac:dyDescent="0.55000000000000004">
      <c r="B16" s="8"/>
      <c r="C16" s="8"/>
      <c r="D16" s="4"/>
      <c r="E16" s="5"/>
      <c r="F16" s="5"/>
      <c r="G16" s="5"/>
      <c r="H16" s="6"/>
      <c r="I16" s="7"/>
    </row>
    <row r="17" spans="2:13" x14ac:dyDescent="0.55000000000000004">
      <c r="B17" s="8"/>
      <c r="C17" s="8"/>
      <c r="D17" s="4"/>
      <c r="E17" s="5"/>
      <c r="F17" s="5"/>
      <c r="G17" s="5"/>
      <c r="H17" s="5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4"/>
      <c r="C25" s="4"/>
      <c r="D25" s="4" t="s">
        <v>20</v>
      </c>
      <c r="E25" s="5">
        <f>SUM(E3:E24)</f>
        <v>97461.539999999979</v>
      </c>
      <c r="F25" s="5"/>
      <c r="G25" s="5"/>
      <c r="H25" s="6"/>
      <c r="I25" s="7"/>
    </row>
    <row r="26" spans="2:13" x14ac:dyDescent="0.55000000000000004">
      <c r="D26" s="4" t="s">
        <v>21</v>
      </c>
      <c r="F26" s="1">
        <f>SUM(F5:F25)</f>
        <v>33527</v>
      </c>
      <c r="H26" s="1">
        <f>SUM(H6:H25)</f>
        <v>0</v>
      </c>
    </row>
    <row r="27" spans="2:13" x14ac:dyDescent="0.55000000000000004">
      <c r="D27" s="4" t="s">
        <v>22</v>
      </c>
      <c r="F27" s="1">
        <f>E25-F26</f>
        <v>63934.539999999979</v>
      </c>
    </row>
    <row r="28" spans="2:13" x14ac:dyDescent="0.55000000000000004">
      <c r="D28" s="16" t="s">
        <v>25</v>
      </c>
      <c r="F28" s="1">
        <f>F26+H26</f>
        <v>33527</v>
      </c>
    </row>
    <row r="29" spans="2:13" s="1" customFormat="1" x14ac:dyDescent="0.55000000000000004">
      <c r="B29"/>
      <c r="C29"/>
      <c r="D29"/>
      <c r="E29" s="13"/>
      <c r="F29" s="13"/>
      <c r="H29" s="13"/>
      <c r="I29" s="14"/>
      <c r="J29"/>
      <c r="K29"/>
      <c r="L29"/>
      <c r="M29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31"/>
  <sheetViews>
    <sheetView topLeftCell="A18" workbookViewId="0">
      <selection activeCell="F36" sqref="F3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'!F27</f>
        <v>63934.539999999979</v>
      </c>
      <c r="F3" s="5"/>
      <c r="G3" s="5"/>
      <c r="H3" s="6"/>
      <c r="I3" s="7"/>
    </row>
    <row r="4" spans="2:9" x14ac:dyDescent="0.55000000000000004">
      <c r="B4" s="8" t="s">
        <v>485</v>
      </c>
      <c r="C4" s="8" t="s">
        <v>483</v>
      </c>
      <c r="D4" s="4" t="s">
        <v>484</v>
      </c>
      <c r="E4" s="5"/>
      <c r="F4" s="5">
        <v>2150</v>
      </c>
      <c r="G4" s="5"/>
      <c r="H4" s="5"/>
      <c r="I4" s="7" t="s">
        <v>55</v>
      </c>
    </row>
    <row r="5" spans="2:9" x14ac:dyDescent="0.55000000000000004">
      <c r="B5" s="8" t="s">
        <v>488</v>
      </c>
      <c r="C5" s="8" t="s">
        <v>496</v>
      </c>
      <c r="D5" s="4" t="s">
        <v>340</v>
      </c>
      <c r="E5" s="5"/>
      <c r="F5" s="5">
        <v>7988</v>
      </c>
      <c r="G5" s="5"/>
      <c r="H5" s="6"/>
      <c r="I5" s="7" t="s">
        <v>30</v>
      </c>
    </row>
    <row r="6" spans="2:9" x14ac:dyDescent="0.55000000000000004">
      <c r="B6" s="8" t="s">
        <v>489</v>
      </c>
      <c r="C6" s="8" t="s">
        <v>496</v>
      </c>
      <c r="D6" s="4" t="s">
        <v>523</v>
      </c>
      <c r="E6" s="5"/>
      <c r="F6" s="5">
        <v>10260</v>
      </c>
      <c r="G6" s="5"/>
      <c r="H6" s="6"/>
      <c r="I6" s="7" t="s">
        <v>524</v>
      </c>
    </row>
    <row r="7" spans="2:9" x14ac:dyDescent="0.55000000000000004">
      <c r="B7" s="8" t="s">
        <v>490</v>
      </c>
      <c r="C7" s="8" t="s">
        <v>525</v>
      </c>
      <c r="D7" s="4" t="s">
        <v>526</v>
      </c>
      <c r="E7" s="5"/>
      <c r="F7" s="5">
        <v>2000</v>
      </c>
      <c r="G7" s="5"/>
      <c r="H7" s="6"/>
      <c r="I7" s="7" t="s">
        <v>527</v>
      </c>
    </row>
    <row r="8" spans="2:9" x14ac:dyDescent="0.55000000000000004">
      <c r="B8" s="8" t="s">
        <v>486</v>
      </c>
      <c r="C8" s="8" t="s">
        <v>551</v>
      </c>
      <c r="D8" s="4" t="s">
        <v>19</v>
      </c>
      <c r="E8" s="5"/>
      <c r="F8" s="5">
        <v>1282</v>
      </c>
      <c r="G8" s="5"/>
      <c r="H8" s="6"/>
      <c r="I8" s="7" t="s">
        <v>132</v>
      </c>
    </row>
    <row r="9" spans="2:9" x14ac:dyDescent="0.55000000000000004">
      <c r="B9" s="8" t="s">
        <v>491</v>
      </c>
      <c r="C9" s="8" t="s">
        <v>528</v>
      </c>
      <c r="D9" s="4" t="s">
        <v>340</v>
      </c>
      <c r="E9" s="5"/>
      <c r="F9" s="5">
        <v>2210</v>
      </c>
      <c r="G9" s="5"/>
      <c r="H9" s="6"/>
      <c r="I9" s="7" t="s">
        <v>30</v>
      </c>
    </row>
    <row r="10" spans="2:9" x14ac:dyDescent="0.55000000000000004">
      <c r="B10" s="8" t="s">
        <v>492</v>
      </c>
      <c r="C10" s="8" t="s">
        <v>529</v>
      </c>
      <c r="D10" s="4" t="s">
        <v>530</v>
      </c>
      <c r="E10" s="5"/>
      <c r="F10" s="5">
        <v>15850</v>
      </c>
      <c r="G10" s="5"/>
      <c r="H10" s="6"/>
      <c r="I10" s="7" t="s">
        <v>531</v>
      </c>
    </row>
    <row r="11" spans="2:9" x14ac:dyDescent="0.55000000000000004">
      <c r="B11" s="8" t="s">
        <v>487</v>
      </c>
      <c r="C11" s="8" t="s">
        <v>529</v>
      </c>
      <c r="D11" s="4" t="s">
        <v>535</v>
      </c>
      <c r="E11" s="5"/>
      <c r="F11" s="5">
        <v>770</v>
      </c>
      <c r="G11" s="5"/>
      <c r="H11" s="6"/>
      <c r="I11" s="7" t="s">
        <v>536</v>
      </c>
    </row>
    <row r="12" spans="2:9" x14ac:dyDescent="0.55000000000000004">
      <c r="B12" s="8" t="s">
        <v>493</v>
      </c>
      <c r="C12" s="8" t="s">
        <v>532</v>
      </c>
      <c r="D12" s="4" t="s">
        <v>533</v>
      </c>
      <c r="E12" s="5"/>
      <c r="F12" s="5">
        <v>1706</v>
      </c>
      <c r="G12" s="5"/>
      <c r="H12" s="6"/>
      <c r="I12" s="7" t="s">
        <v>534</v>
      </c>
    </row>
    <row r="13" spans="2:9" x14ac:dyDescent="0.55000000000000004">
      <c r="B13" s="8" t="s">
        <v>494</v>
      </c>
      <c r="C13" s="8" t="s">
        <v>532</v>
      </c>
      <c r="D13" s="4" t="s">
        <v>538</v>
      </c>
      <c r="E13" s="5"/>
      <c r="F13" s="5">
        <v>16302</v>
      </c>
      <c r="G13" s="5"/>
      <c r="H13" s="6"/>
      <c r="I13" s="7" t="s">
        <v>537</v>
      </c>
    </row>
    <row r="14" spans="2:9" x14ac:dyDescent="0.55000000000000004">
      <c r="B14" s="8"/>
      <c r="C14" s="8" t="s">
        <v>552</v>
      </c>
      <c r="D14" s="4" t="s">
        <v>560</v>
      </c>
      <c r="E14" s="5">
        <v>30000</v>
      </c>
      <c r="F14" s="5">
        <v>12540</v>
      </c>
      <c r="G14" s="5"/>
      <c r="H14" s="6"/>
      <c r="I14" s="7" t="s">
        <v>553</v>
      </c>
    </row>
    <row r="15" spans="2:9" x14ac:dyDescent="0.55000000000000004">
      <c r="B15" s="8" t="s">
        <v>495</v>
      </c>
      <c r="C15" s="8" t="s">
        <v>552</v>
      </c>
      <c r="D15" s="4" t="s">
        <v>530</v>
      </c>
      <c r="E15" s="5"/>
      <c r="F15" s="5">
        <v>12540</v>
      </c>
      <c r="G15" s="5"/>
      <c r="H15" s="6"/>
      <c r="I15" s="7" t="s">
        <v>553</v>
      </c>
    </row>
    <row r="16" spans="2:9" x14ac:dyDescent="0.55000000000000004">
      <c r="B16" s="8" t="s">
        <v>554</v>
      </c>
      <c r="C16" s="8" t="s">
        <v>552</v>
      </c>
      <c r="D16" s="4" t="s">
        <v>535</v>
      </c>
      <c r="E16" s="5"/>
      <c r="F16" s="5">
        <v>930</v>
      </c>
      <c r="G16" s="5"/>
      <c r="H16" s="6"/>
      <c r="I16" s="7" t="s">
        <v>536</v>
      </c>
    </row>
    <row r="17" spans="2:13" x14ac:dyDescent="0.55000000000000004">
      <c r="B17" s="8" t="s">
        <v>555</v>
      </c>
      <c r="C17" s="8" t="s">
        <v>557</v>
      </c>
      <c r="D17" s="4" t="s">
        <v>558</v>
      </c>
      <c r="E17" s="5"/>
      <c r="F17" s="5">
        <v>1826</v>
      </c>
      <c r="G17" s="5"/>
      <c r="H17" s="6"/>
      <c r="I17" s="7" t="s">
        <v>559</v>
      </c>
    </row>
    <row r="18" spans="2:13" x14ac:dyDescent="0.55000000000000004">
      <c r="B18" s="8" t="s">
        <v>556</v>
      </c>
      <c r="C18" s="8" t="s">
        <v>561</v>
      </c>
      <c r="D18" s="4" t="s">
        <v>340</v>
      </c>
      <c r="E18" s="5"/>
      <c r="F18" s="5">
        <v>4586</v>
      </c>
      <c r="G18" s="5"/>
      <c r="H18" s="6"/>
      <c r="I18" s="7" t="s">
        <v>30</v>
      </c>
    </row>
    <row r="19" spans="2:13" x14ac:dyDescent="0.55000000000000004">
      <c r="B19" s="8"/>
      <c r="C19" s="8"/>
      <c r="D19" s="4"/>
      <c r="E19" s="5"/>
      <c r="F19" s="5"/>
      <c r="G19" s="5"/>
      <c r="H19" s="6"/>
      <c r="I19" s="9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</row>
    <row r="25" spans="2:13" x14ac:dyDescent="0.55000000000000004">
      <c r="B25" s="8"/>
      <c r="C25" s="8"/>
      <c r="D25" s="4"/>
      <c r="E25" s="5"/>
      <c r="F25" s="5"/>
      <c r="G25" s="5"/>
      <c r="H25" s="6"/>
      <c r="I25" s="7"/>
    </row>
    <row r="26" spans="2:13" x14ac:dyDescent="0.55000000000000004">
      <c r="B26" s="4"/>
      <c r="C26" s="4"/>
      <c r="D26" s="4" t="s">
        <v>20</v>
      </c>
      <c r="E26" s="5">
        <f>SUM(E3:E25)</f>
        <v>93934.539999999979</v>
      </c>
      <c r="F26" s="5"/>
      <c r="G26" s="5"/>
      <c r="H26" s="6"/>
      <c r="I26" s="7"/>
    </row>
    <row r="27" spans="2:13" x14ac:dyDescent="0.55000000000000004">
      <c r="D27" s="4" t="s">
        <v>21</v>
      </c>
      <c r="F27" s="1">
        <f>SUM(F6:F26)</f>
        <v>82802</v>
      </c>
      <c r="H27" s="1">
        <f>SUM(H6:H26)</f>
        <v>0</v>
      </c>
    </row>
    <row r="28" spans="2:13" x14ac:dyDescent="0.55000000000000004">
      <c r="D28" s="4" t="s">
        <v>22</v>
      </c>
      <c r="F28" s="1">
        <f>E26-F27</f>
        <v>11132.539999999979</v>
      </c>
    </row>
    <row r="29" spans="2:13" x14ac:dyDescent="0.55000000000000004">
      <c r="D29" s="16" t="s">
        <v>25</v>
      </c>
      <c r="F29" s="1">
        <f>F27+H27</f>
        <v>82802</v>
      </c>
    </row>
    <row r="31" spans="2:13" s="1" customFormat="1" x14ac:dyDescent="0.55000000000000004">
      <c r="B31"/>
      <c r="C31"/>
      <c r="D31"/>
      <c r="E31" s="13"/>
      <c r="F31" s="13"/>
      <c r="H31" s="13"/>
      <c r="I31" s="14"/>
      <c r="J31"/>
      <c r="K31"/>
      <c r="L31"/>
      <c r="M31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28"/>
  <sheetViews>
    <sheetView workbookViewId="0">
      <selection activeCell="E26" sqref="E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11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11" x14ac:dyDescent="0.55000000000000004">
      <c r="B3" s="4"/>
      <c r="C3" s="4"/>
      <c r="D3" s="4" t="s">
        <v>18</v>
      </c>
      <c r="E3" s="1">
        <f>'4月 '!F28</f>
        <v>11132.539999999979</v>
      </c>
      <c r="F3" s="5"/>
      <c r="G3" s="5"/>
      <c r="H3" s="6"/>
      <c r="I3" s="7"/>
    </row>
    <row r="4" spans="2:11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11" x14ac:dyDescent="0.55000000000000004">
      <c r="B5" s="8" t="s">
        <v>33</v>
      </c>
      <c r="C5" s="8" t="s">
        <v>51</v>
      </c>
      <c r="D5" s="4" t="s">
        <v>24</v>
      </c>
      <c r="E5" s="5"/>
      <c r="F5" s="5">
        <v>16304</v>
      </c>
      <c r="G5" s="5"/>
      <c r="H5" s="6"/>
      <c r="I5" s="7" t="s">
        <v>30</v>
      </c>
      <c r="K5" t="s">
        <v>52</v>
      </c>
    </row>
    <row r="6" spans="2:11" x14ac:dyDescent="0.55000000000000004">
      <c r="B6" s="8" t="s">
        <v>34</v>
      </c>
      <c r="C6" s="8" t="s">
        <v>51</v>
      </c>
      <c r="D6" s="4" t="s">
        <v>24</v>
      </c>
      <c r="E6" s="5"/>
      <c r="F6" s="5">
        <v>33194</v>
      </c>
      <c r="G6" s="5"/>
      <c r="H6" s="6"/>
      <c r="I6" s="7" t="s">
        <v>30</v>
      </c>
      <c r="K6" t="s">
        <v>53</v>
      </c>
    </row>
    <row r="7" spans="2:11" x14ac:dyDescent="0.55000000000000004">
      <c r="B7" s="8" t="s">
        <v>35</v>
      </c>
      <c r="C7" s="8" t="s">
        <v>54</v>
      </c>
      <c r="D7" s="4" t="s">
        <v>24</v>
      </c>
      <c r="E7" s="5"/>
      <c r="F7" s="5">
        <v>14260</v>
      </c>
      <c r="G7" s="5"/>
      <c r="H7" s="6"/>
      <c r="I7" s="15" t="s">
        <v>55</v>
      </c>
      <c r="K7" t="s">
        <v>56</v>
      </c>
    </row>
    <row r="8" spans="2:11" x14ac:dyDescent="0.55000000000000004">
      <c r="B8" s="8" t="s">
        <v>36</v>
      </c>
      <c r="C8" s="8" t="s">
        <v>103</v>
      </c>
      <c r="D8" s="4" t="s">
        <v>24</v>
      </c>
      <c r="E8" s="5"/>
      <c r="F8" s="5">
        <v>10846</v>
      </c>
      <c r="G8" s="5"/>
      <c r="H8" s="6"/>
      <c r="I8" s="7" t="s">
        <v>30</v>
      </c>
      <c r="K8" t="s">
        <v>130</v>
      </c>
    </row>
    <row r="9" spans="2:11" x14ac:dyDescent="0.55000000000000004">
      <c r="B9" s="8" t="s">
        <v>37</v>
      </c>
      <c r="C9" s="8" t="s">
        <v>131</v>
      </c>
      <c r="D9" s="4" t="s">
        <v>19</v>
      </c>
      <c r="E9" s="5"/>
      <c r="F9" s="5">
        <v>7430</v>
      </c>
      <c r="G9" s="5"/>
      <c r="H9" s="6"/>
      <c r="I9" s="7" t="s">
        <v>132</v>
      </c>
    </row>
    <row r="10" spans="2:11" x14ac:dyDescent="0.55000000000000004">
      <c r="B10" s="8" t="s">
        <v>38</v>
      </c>
      <c r="C10" s="8" t="s">
        <v>133</v>
      </c>
      <c r="D10" s="4" t="s">
        <v>24</v>
      </c>
      <c r="E10" s="5"/>
      <c r="F10" s="5">
        <v>2584</v>
      </c>
      <c r="G10" s="5"/>
      <c r="H10" s="6"/>
      <c r="I10" s="7" t="s">
        <v>30</v>
      </c>
      <c r="K10" t="s">
        <v>134</v>
      </c>
    </row>
    <row r="11" spans="2:11" x14ac:dyDescent="0.55000000000000004">
      <c r="B11" s="8" t="s">
        <v>39</v>
      </c>
      <c r="C11" s="8" t="s">
        <v>106</v>
      </c>
      <c r="D11" s="4" t="s">
        <v>23</v>
      </c>
      <c r="E11" s="5">
        <v>20000</v>
      </c>
      <c r="F11" s="5"/>
      <c r="G11" s="5"/>
      <c r="H11" s="6"/>
      <c r="I11" s="7"/>
    </row>
    <row r="12" spans="2:11" x14ac:dyDescent="0.55000000000000004">
      <c r="B12" s="8" t="s">
        <v>40</v>
      </c>
      <c r="C12" s="8" t="s">
        <v>106</v>
      </c>
      <c r="D12" s="4" t="s">
        <v>125</v>
      </c>
      <c r="E12" s="5"/>
      <c r="F12" s="5">
        <v>5328</v>
      </c>
      <c r="G12" s="5"/>
      <c r="H12" s="6"/>
      <c r="I12" s="7" t="s">
        <v>127</v>
      </c>
    </row>
    <row r="13" spans="2:11" x14ac:dyDescent="0.55000000000000004">
      <c r="B13" s="8" t="s">
        <v>41</v>
      </c>
      <c r="C13" s="8" t="s">
        <v>106</v>
      </c>
      <c r="D13" s="4" t="s">
        <v>126</v>
      </c>
      <c r="E13" s="5"/>
      <c r="F13" s="5">
        <v>3391</v>
      </c>
      <c r="G13" s="5"/>
      <c r="H13" s="6"/>
      <c r="I13" s="7" t="s">
        <v>128</v>
      </c>
    </row>
    <row r="14" spans="2:11" x14ac:dyDescent="0.55000000000000004">
      <c r="B14" s="8" t="s">
        <v>42</v>
      </c>
      <c r="C14" s="8" t="s">
        <v>135</v>
      </c>
      <c r="D14" s="4" t="s">
        <v>136</v>
      </c>
      <c r="E14" s="5"/>
      <c r="F14" s="5">
        <v>6300</v>
      </c>
      <c r="G14" s="5"/>
      <c r="H14" s="6"/>
      <c r="I14" s="15" t="s">
        <v>55</v>
      </c>
      <c r="K14" t="s">
        <v>137</v>
      </c>
    </row>
    <row r="15" spans="2:11" x14ac:dyDescent="0.55000000000000004">
      <c r="B15" s="8" t="s">
        <v>43</v>
      </c>
      <c r="C15" s="8" t="s">
        <v>135</v>
      </c>
      <c r="D15" s="4" t="s">
        <v>136</v>
      </c>
      <c r="E15" s="5"/>
      <c r="F15" s="5">
        <v>4800</v>
      </c>
      <c r="G15" s="5"/>
      <c r="H15" s="6"/>
      <c r="I15" s="15" t="s">
        <v>55</v>
      </c>
      <c r="K15" t="s">
        <v>137</v>
      </c>
    </row>
    <row r="16" spans="2:11" x14ac:dyDescent="0.55000000000000004">
      <c r="B16" s="8" t="s">
        <v>44</v>
      </c>
      <c r="C16" s="8" t="s">
        <v>135</v>
      </c>
      <c r="D16" s="4" t="s">
        <v>136</v>
      </c>
      <c r="E16" s="5"/>
      <c r="F16" s="5">
        <v>1600</v>
      </c>
      <c r="G16" s="5"/>
      <c r="H16" s="6"/>
      <c r="I16" s="15" t="s">
        <v>55</v>
      </c>
      <c r="K16" t="s">
        <v>137</v>
      </c>
    </row>
    <row r="17" spans="2:13" x14ac:dyDescent="0.55000000000000004">
      <c r="B17" s="8" t="s">
        <v>45</v>
      </c>
      <c r="C17" s="8" t="s">
        <v>138</v>
      </c>
      <c r="D17" s="4" t="s">
        <v>24</v>
      </c>
      <c r="E17" s="5"/>
      <c r="F17" s="5">
        <v>4420</v>
      </c>
      <c r="G17" s="5"/>
      <c r="H17" s="6"/>
      <c r="I17" s="7" t="s">
        <v>30</v>
      </c>
      <c r="K17" t="s">
        <v>139</v>
      </c>
    </row>
    <row r="18" spans="2:13" x14ac:dyDescent="0.55000000000000004">
      <c r="B18" s="8" t="s">
        <v>46</v>
      </c>
      <c r="C18" s="8" t="s">
        <v>138</v>
      </c>
      <c r="D18" s="4" t="s">
        <v>24</v>
      </c>
      <c r="E18" s="5"/>
      <c r="F18" s="5">
        <v>2160</v>
      </c>
      <c r="G18" s="5"/>
      <c r="H18" s="6"/>
      <c r="I18" s="7" t="s">
        <v>30</v>
      </c>
      <c r="K18" t="s">
        <v>140</v>
      </c>
      <c r="L18" s="10"/>
      <c r="M18" s="11"/>
    </row>
    <row r="19" spans="2:13" x14ac:dyDescent="0.55000000000000004">
      <c r="B19" s="8" t="s">
        <v>47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48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49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50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31132.539999999979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112617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-81484.460000000021</v>
      </c>
    </row>
    <row r="26" spans="2:13" x14ac:dyDescent="0.55000000000000004">
      <c r="D26" s="16" t="s">
        <v>25</v>
      </c>
      <c r="F26" s="1">
        <f>F24+H24</f>
        <v>112617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11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'11月'!F25</f>
        <v>-81484.460000000021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142</v>
      </c>
      <c r="C5" s="8" t="s">
        <v>179</v>
      </c>
      <c r="D5" s="4" t="s">
        <v>180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143</v>
      </c>
      <c r="C6" s="8" t="s">
        <v>181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144</v>
      </c>
      <c r="C7" s="8" t="s">
        <v>182</v>
      </c>
      <c r="D7" s="4" t="s">
        <v>180</v>
      </c>
      <c r="E7" s="5"/>
      <c r="F7" s="5">
        <v>247</v>
      </c>
      <c r="G7" s="5"/>
      <c r="H7" s="6"/>
      <c r="I7" s="15" t="s">
        <v>183</v>
      </c>
    </row>
    <row r="8" spans="2:9" x14ac:dyDescent="0.55000000000000004">
      <c r="B8" s="8" t="s">
        <v>145</v>
      </c>
      <c r="C8" s="8" t="s">
        <v>184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146</v>
      </c>
      <c r="C9" s="8" t="s">
        <v>186</v>
      </c>
      <c r="D9" s="4" t="s">
        <v>185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147</v>
      </c>
      <c r="C10" s="8" t="s">
        <v>186</v>
      </c>
      <c r="D10" s="4" t="s">
        <v>187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148</v>
      </c>
      <c r="C11" s="8" t="s">
        <v>186</v>
      </c>
      <c r="D11" s="4" t="s">
        <v>213</v>
      </c>
      <c r="E11" s="5"/>
      <c r="F11" s="5">
        <v>3391</v>
      </c>
      <c r="G11" s="5"/>
      <c r="H11" s="6"/>
      <c r="I11" s="7" t="s">
        <v>127</v>
      </c>
    </row>
    <row r="12" spans="2:9" x14ac:dyDescent="0.55000000000000004">
      <c r="B12" s="8" t="s">
        <v>149</v>
      </c>
      <c r="C12" s="8" t="s">
        <v>207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150</v>
      </c>
      <c r="C13" s="8" t="s">
        <v>207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151</v>
      </c>
      <c r="C14" s="8" t="s">
        <v>212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152</v>
      </c>
      <c r="C15" s="8" t="s">
        <v>234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153</v>
      </c>
      <c r="C16" s="8" t="s">
        <v>235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154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155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156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157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158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159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33515.539999999979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-132972.46000000002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C151"/>
  <sheetViews>
    <sheetView tabSelected="1" workbookViewId="0">
      <pane xSplit="4" ySplit="63" topLeftCell="E138" activePane="bottomRight" state="frozen"/>
      <selection pane="topRight" activeCell="E1" sqref="E1"/>
      <selection pane="bottomLeft" activeCell="A64" sqref="A64"/>
      <selection pane="bottomRight" activeCell="F151" sqref="F151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7" max="27" width="9.1640625" bestFit="1" customWidth="1"/>
    <col min="28" max="28" width="8.75" bestFit="1" customWidth="1"/>
    <col min="29" max="29" width="10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85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57</v>
      </c>
      <c r="D5" s="4" t="s">
        <v>86</v>
      </c>
      <c r="E5" s="5">
        <v>973670</v>
      </c>
      <c r="F5" s="5"/>
      <c r="G5" s="5"/>
      <c r="H5" s="5"/>
      <c r="I5" s="5"/>
      <c r="J5" s="15" t="s">
        <v>77</v>
      </c>
    </row>
    <row r="6" spans="2:15" hidden="1" x14ac:dyDescent="0.55000000000000004">
      <c r="B6" s="8"/>
      <c r="C6" s="8" t="s">
        <v>58</v>
      </c>
      <c r="D6" s="4" t="s">
        <v>60</v>
      </c>
      <c r="E6" s="5"/>
      <c r="F6" s="5"/>
      <c r="G6" s="5"/>
      <c r="H6" s="5">
        <v>864000</v>
      </c>
      <c r="I6" s="5">
        <v>864000</v>
      </c>
      <c r="J6" s="7" t="s">
        <v>75</v>
      </c>
      <c r="L6" t="s">
        <v>61</v>
      </c>
      <c r="M6" t="s">
        <v>66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87</v>
      </c>
      <c r="L7" t="s">
        <v>61</v>
      </c>
    </row>
    <row r="8" spans="2:15" hidden="1" x14ac:dyDescent="0.55000000000000004">
      <c r="B8" s="8"/>
      <c r="C8" s="8" t="s">
        <v>65</v>
      </c>
      <c r="D8" s="4" t="s">
        <v>60</v>
      </c>
      <c r="E8" s="5"/>
      <c r="F8" s="5"/>
      <c r="G8" s="5"/>
      <c r="H8" s="5">
        <v>51840</v>
      </c>
      <c r="I8" s="5">
        <v>51840</v>
      </c>
      <c r="J8" s="7"/>
      <c r="L8" t="s">
        <v>64</v>
      </c>
      <c r="M8" t="s">
        <v>67</v>
      </c>
    </row>
    <row r="9" spans="2:15" hidden="1" x14ac:dyDescent="0.55000000000000004">
      <c r="B9" s="8"/>
      <c r="C9" s="8" t="s">
        <v>65</v>
      </c>
      <c r="D9" s="4" t="s">
        <v>60</v>
      </c>
      <c r="E9" s="5"/>
      <c r="F9" s="5"/>
      <c r="G9" s="5"/>
      <c r="H9" s="5">
        <v>134164</v>
      </c>
      <c r="I9" s="5">
        <v>134164</v>
      </c>
      <c r="J9" s="7"/>
      <c r="L9" t="s">
        <v>64</v>
      </c>
      <c r="M9" t="s">
        <v>68</v>
      </c>
    </row>
    <row r="10" spans="2:15" hidden="1" x14ac:dyDescent="0.55000000000000004">
      <c r="B10" s="8"/>
      <c r="C10" s="8" t="s">
        <v>122</v>
      </c>
      <c r="D10" s="4" t="s">
        <v>109</v>
      </c>
      <c r="E10" s="5"/>
      <c r="F10" s="5"/>
      <c r="G10" s="5"/>
      <c r="H10" s="5">
        <v>8640</v>
      </c>
      <c r="I10" s="5"/>
      <c r="J10" s="7" t="s">
        <v>112</v>
      </c>
    </row>
    <row r="11" spans="2:15" hidden="1" x14ac:dyDescent="0.55000000000000004">
      <c r="B11" s="8"/>
      <c r="C11" s="8" t="s">
        <v>62</v>
      </c>
      <c r="D11" s="4" t="s">
        <v>63</v>
      </c>
      <c r="E11" s="5"/>
      <c r="F11" s="5"/>
      <c r="G11" s="5"/>
      <c r="H11" s="5">
        <v>130070</v>
      </c>
      <c r="I11" s="5">
        <v>130070</v>
      </c>
      <c r="J11" s="7" t="s">
        <v>76</v>
      </c>
      <c r="L11" t="s">
        <v>64</v>
      </c>
    </row>
    <row r="12" spans="2:15" hidden="1" x14ac:dyDescent="0.55000000000000004">
      <c r="B12" s="8"/>
      <c r="C12" s="8" t="s">
        <v>59</v>
      </c>
      <c r="D12" s="4" t="s">
        <v>88</v>
      </c>
      <c r="E12" s="5">
        <v>322911</v>
      </c>
      <c r="F12" s="5"/>
      <c r="G12" s="5"/>
      <c r="H12" s="5"/>
      <c r="I12" s="5"/>
      <c r="J12" s="15" t="s">
        <v>77</v>
      </c>
      <c r="M12" t="s">
        <v>72</v>
      </c>
    </row>
    <row r="13" spans="2:15" hidden="1" x14ac:dyDescent="0.55000000000000004">
      <c r="B13" s="8"/>
      <c r="C13" s="8" t="s">
        <v>69</v>
      </c>
      <c r="D13" s="4" t="s">
        <v>89</v>
      </c>
      <c r="E13" s="5">
        <v>6060000</v>
      </c>
      <c r="F13" s="5"/>
      <c r="G13" s="5"/>
      <c r="H13" s="5"/>
      <c r="I13" s="5"/>
      <c r="J13" s="15" t="s">
        <v>77</v>
      </c>
      <c r="M13" t="s">
        <v>73</v>
      </c>
    </row>
    <row r="14" spans="2:15" hidden="1" x14ac:dyDescent="0.55000000000000004">
      <c r="B14" s="8"/>
      <c r="C14" s="8" t="s">
        <v>32</v>
      </c>
      <c r="D14" s="4" t="s">
        <v>60</v>
      </c>
      <c r="E14" s="5"/>
      <c r="F14" s="5"/>
      <c r="G14" s="5"/>
      <c r="H14" s="5">
        <v>5292000</v>
      </c>
      <c r="I14" s="5"/>
      <c r="J14" s="7" t="s">
        <v>75</v>
      </c>
      <c r="L14" t="s">
        <v>90</v>
      </c>
      <c r="M14" t="s">
        <v>74</v>
      </c>
      <c r="N14" t="s">
        <v>90</v>
      </c>
    </row>
    <row r="15" spans="2:15" hidden="1" x14ac:dyDescent="0.55000000000000004">
      <c r="B15" s="8"/>
      <c r="C15" s="8" t="s">
        <v>122</v>
      </c>
      <c r="D15" s="4" t="s">
        <v>60</v>
      </c>
      <c r="E15" s="5"/>
      <c r="F15" s="5"/>
      <c r="G15" s="5"/>
      <c r="H15" s="5">
        <v>19184</v>
      </c>
      <c r="I15" s="5">
        <v>90000</v>
      </c>
      <c r="J15" s="7" t="s">
        <v>83</v>
      </c>
      <c r="L15" t="s">
        <v>92</v>
      </c>
      <c r="M15" t="s">
        <v>78</v>
      </c>
      <c r="O15" t="s">
        <v>163</v>
      </c>
    </row>
    <row r="16" spans="2:15" hidden="1" x14ac:dyDescent="0.55000000000000004">
      <c r="B16" s="8"/>
      <c r="C16" s="8" t="s">
        <v>119</v>
      </c>
      <c r="D16" s="4" t="s">
        <v>109</v>
      </c>
      <c r="E16" s="5"/>
      <c r="F16" s="5"/>
      <c r="G16" s="5"/>
      <c r="H16" s="5">
        <v>6912</v>
      </c>
      <c r="I16" s="5"/>
      <c r="J16" s="7" t="s">
        <v>112</v>
      </c>
    </row>
    <row r="17" spans="2:15" hidden="1" x14ac:dyDescent="0.55000000000000004">
      <c r="B17" s="8"/>
      <c r="C17" s="8" t="s">
        <v>123</v>
      </c>
      <c r="D17" s="4" t="s">
        <v>60</v>
      </c>
      <c r="E17" s="5"/>
      <c r="F17" s="5"/>
      <c r="G17" s="5"/>
      <c r="H17" s="5">
        <v>153110</v>
      </c>
      <c r="I17" s="5">
        <v>320000</v>
      </c>
      <c r="J17" s="7" t="s">
        <v>83</v>
      </c>
      <c r="L17" t="s">
        <v>92</v>
      </c>
      <c r="M17" t="s">
        <v>79</v>
      </c>
      <c r="O17" t="s">
        <v>163</v>
      </c>
    </row>
    <row r="18" spans="2:15" hidden="1" x14ac:dyDescent="0.55000000000000004">
      <c r="B18" s="8"/>
      <c r="C18" s="8" t="s">
        <v>119</v>
      </c>
      <c r="D18" s="4" t="s">
        <v>109</v>
      </c>
      <c r="E18" s="5"/>
      <c r="F18" s="5"/>
      <c r="G18" s="5"/>
      <c r="H18" s="5">
        <v>6912</v>
      </c>
      <c r="I18" s="5"/>
      <c r="J18" s="7" t="s">
        <v>112</v>
      </c>
    </row>
    <row r="19" spans="2:15" hidden="1" x14ac:dyDescent="0.55000000000000004">
      <c r="B19" s="8"/>
      <c r="C19" s="17" t="s">
        <v>32</v>
      </c>
      <c r="D19" s="4" t="s">
        <v>60</v>
      </c>
      <c r="E19" s="5"/>
      <c r="F19" s="5"/>
      <c r="G19" s="5"/>
      <c r="H19" s="5">
        <v>53680</v>
      </c>
      <c r="I19" s="5">
        <v>150000</v>
      </c>
      <c r="J19" s="7" t="s">
        <v>82</v>
      </c>
      <c r="L19" t="s">
        <v>92</v>
      </c>
      <c r="M19" t="s">
        <v>80</v>
      </c>
    </row>
    <row r="20" spans="2:15" hidden="1" x14ac:dyDescent="0.55000000000000004">
      <c r="B20" s="8"/>
      <c r="C20" s="8" t="s">
        <v>119</v>
      </c>
      <c r="D20" s="4" t="s">
        <v>109</v>
      </c>
      <c r="E20" s="5"/>
      <c r="F20" s="5"/>
      <c r="G20" s="5"/>
      <c r="H20" s="5">
        <v>6912</v>
      </c>
      <c r="I20" s="5"/>
      <c r="J20" s="7" t="s">
        <v>112</v>
      </c>
    </row>
    <row r="21" spans="2:15" hidden="1" x14ac:dyDescent="0.55000000000000004">
      <c r="B21" s="8"/>
      <c r="C21" s="8" t="s">
        <v>84</v>
      </c>
      <c r="D21" s="4" t="s">
        <v>60</v>
      </c>
      <c r="E21" s="5"/>
      <c r="F21" s="5"/>
      <c r="G21" s="5"/>
      <c r="H21" s="5">
        <v>233280</v>
      </c>
      <c r="I21" s="5">
        <v>502000</v>
      </c>
      <c r="J21" s="7" t="s">
        <v>110</v>
      </c>
      <c r="L21" t="s">
        <v>92</v>
      </c>
      <c r="M21" t="s">
        <v>81</v>
      </c>
    </row>
    <row r="22" spans="2:15" hidden="1" x14ac:dyDescent="0.55000000000000004">
      <c r="B22" s="8" t="s">
        <v>188</v>
      </c>
      <c r="C22" s="8" t="s">
        <v>51</v>
      </c>
      <c r="D22" s="4" t="s">
        <v>97</v>
      </c>
      <c r="E22" s="5"/>
      <c r="F22" s="5"/>
      <c r="G22" s="5"/>
      <c r="H22" s="5">
        <v>14260</v>
      </c>
      <c r="I22" s="5" t="s">
        <v>107</v>
      </c>
      <c r="J22" s="7" t="s">
        <v>55</v>
      </c>
      <c r="L22" t="s">
        <v>92</v>
      </c>
    </row>
    <row r="23" spans="2:15" hidden="1" x14ac:dyDescent="0.55000000000000004">
      <c r="B23" s="8"/>
      <c r="C23" s="8" t="s">
        <v>70</v>
      </c>
      <c r="D23" s="4" t="s">
        <v>91</v>
      </c>
      <c r="E23" s="5">
        <v>1058000</v>
      </c>
      <c r="F23" s="5"/>
      <c r="G23" s="5"/>
      <c r="H23" s="5"/>
      <c r="I23" s="5"/>
      <c r="J23" s="15" t="s">
        <v>77</v>
      </c>
      <c r="M23" t="s">
        <v>93</v>
      </c>
    </row>
    <row r="24" spans="2:15" hidden="1" x14ac:dyDescent="0.55000000000000004">
      <c r="B24" s="8"/>
      <c r="C24" s="8"/>
      <c r="D24" s="4" t="s">
        <v>237</v>
      </c>
      <c r="E24" s="5"/>
      <c r="F24" s="5"/>
      <c r="G24" s="5"/>
      <c r="H24" s="5">
        <v>200000</v>
      </c>
      <c r="I24" s="5"/>
      <c r="J24" s="7"/>
      <c r="L24" t="s">
        <v>92</v>
      </c>
    </row>
    <row r="25" spans="2:15" hidden="1" x14ac:dyDescent="0.55000000000000004">
      <c r="B25" s="8"/>
      <c r="C25" s="8"/>
      <c r="D25" s="4" t="s">
        <v>108</v>
      </c>
      <c r="E25" s="5"/>
      <c r="F25" s="5"/>
      <c r="G25" s="5"/>
      <c r="H25" s="5">
        <v>172000</v>
      </c>
      <c r="I25" s="5"/>
      <c r="J25" s="7"/>
      <c r="L25" t="s">
        <v>92</v>
      </c>
    </row>
    <row r="26" spans="2:15" hidden="1" x14ac:dyDescent="0.55000000000000004">
      <c r="B26" s="8"/>
      <c r="C26" s="17" t="s">
        <v>98</v>
      </c>
      <c r="D26" s="4" t="s">
        <v>63</v>
      </c>
      <c r="E26" s="5"/>
      <c r="F26" s="5"/>
      <c r="G26" s="5"/>
      <c r="H26" s="5">
        <v>197550</v>
      </c>
      <c r="I26" s="5"/>
      <c r="J26" s="7" t="s">
        <v>76</v>
      </c>
      <c r="L26" t="s">
        <v>111</v>
      </c>
    </row>
    <row r="27" spans="2:15" hidden="1" x14ac:dyDescent="0.55000000000000004">
      <c r="B27" s="8"/>
      <c r="C27" s="8" t="s">
        <v>120</v>
      </c>
      <c r="D27" s="4" t="s">
        <v>60</v>
      </c>
      <c r="E27" s="5"/>
      <c r="F27" s="5"/>
      <c r="G27" s="5"/>
      <c r="H27" s="5">
        <v>13932</v>
      </c>
      <c r="I27" s="5"/>
      <c r="J27" s="7"/>
      <c r="L27" t="s">
        <v>111</v>
      </c>
      <c r="M27" t="s">
        <v>94</v>
      </c>
    </row>
    <row r="28" spans="2:15" hidden="1" x14ac:dyDescent="0.55000000000000004">
      <c r="B28" s="8"/>
      <c r="C28" s="8" t="s">
        <v>121</v>
      </c>
      <c r="D28" s="4" t="s">
        <v>109</v>
      </c>
      <c r="E28" s="5"/>
      <c r="F28" s="5"/>
      <c r="G28" s="5"/>
      <c r="H28" s="5">
        <v>6912</v>
      </c>
      <c r="I28" s="5"/>
      <c r="J28" s="7" t="s">
        <v>112</v>
      </c>
    </row>
    <row r="29" spans="2:15" hidden="1" x14ac:dyDescent="0.55000000000000004">
      <c r="B29" s="8"/>
      <c r="C29" s="8" t="s">
        <v>124</v>
      </c>
      <c r="D29" s="4" t="s">
        <v>60</v>
      </c>
      <c r="E29" s="5"/>
      <c r="F29" s="5"/>
      <c r="G29" s="5"/>
      <c r="H29" s="5">
        <v>17500</v>
      </c>
      <c r="I29" s="5"/>
      <c r="J29" s="7"/>
      <c r="L29" t="s">
        <v>111</v>
      </c>
      <c r="M29" t="s">
        <v>95</v>
      </c>
      <c r="O29" t="s">
        <v>163</v>
      </c>
    </row>
    <row r="30" spans="2:15" hidden="1" x14ac:dyDescent="0.55000000000000004">
      <c r="B30" s="8"/>
      <c r="C30" s="8" t="s">
        <v>121</v>
      </c>
      <c r="D30" s="4" t="s">
        <v>109</v>
      </c>
      <c r="E30" s="5"/>
      <c r="F30" s="5"/>
      <c r="G30" s="5"/>
      <c r="H30" s="5">
        <v>6912</v>
      </c>
      <c r="I30" s="5"/>
      <c r="J30" s="7" t="s">
        <v>112</v>
      </c>
    </row>
    <row r="31" spans="2:15" hidden="1" x14ac:dyDescent="0.55000000000000004">
      <c r="B31" s="8"/>
      <c r="C31" s="8" t="s">
        <v>129</v>
      </c>
      <c r="D31" s="4" t="s">
        <v>96</v>
      </c>
      <c r="E31" s="5"/>
      <c r="F31" s="5"/>
      <c r="G31" s="5"/>
      <c r="H31" s="5">
        <v>1131</v>
      </c>
      <c r="I31" s="5" t="s">
        <v>107</v>
      </c>
      <c r="J31" s="7"/>
      <c r="L31" t="s">
        <v>111</v>
      </c>
    </row>
    <row r="32" spans="2:15" hidden="1" x14ac:dyDescent="0.55000000000000004">
      <c r="B32" s="8"/>
      <c r="C32" s="8" t="s">
        <v>71</v>
      </c>
      <c r="D32" s="4" t="s">
        <v>101</v>
      </c>
      <c r="E32" s="5">
        <v>946000</v>
      </c>
      <c r="F32" s="5"/>
      <c r="G32" s="5"/>
      <c r="H32" s="5"/>
      <c r="I32" s="5"/>
      <c r="J32" s="15" t="s">
        <v>77</v>
      </c>
      <c r="M32" s="11" t="s">
        <v>102</v>
      </c>
    </row>
    <row r="33" spans="2:14" hidden="1" x14ac:dyDescent="0.55000000000000004">
      <c r="B33" s="8"/>
      <c r="C33" s="8" t="s">
        <v>103</v>
      </c>
      <c r="D33" s="4" t="s">
        <v>60</v>
      </c>
      <c r="E33" s="5"/>
      <c r="F33" s="5"/>
      <c r="G33" s="5"/>
      <c r="H33" s="5">
        <v>521982</v>
      </c>
      <c r="I33" s="5"/>
      <c r="J33" s="7"/>
      <c r="L33" t="s">
        <v>105</v>
      </c>
      <c r="M33" t="s">
        <v>99</v>
      </c>
    </row>
    <row r="34" spans="2:14" hidden="1" x14ac:dyDescent="0.55000000000000004">
      <c r="B34" s="8"/>
      <c r="C34" s="8" t="s">
        <v>121</v>
      </c>
      <c r="D34" s="4" t="s">
        <v>109</v>
      </c>
      <c r="E34" s="5"/>
      <c r="F34" s="5"/>
      <c r="G34" s="5"/>
      <c r="H34" s="5">
        <v>6912</v>
      </c>
      <c r="I34" s="5"/>
      <c r="J34" s="7" t="s">
        <v>112</v>
      </c>
    </row>
    <row r="35" spans="2:14" hidden="1" x14ac:dyDescent="0.55000000000000004">
      <c r="B35" s="8"/>
      <c r="C35" s="8"/>
      <c r="D35" s="4" t="s">
        <v>237</v>
      </c>
      <c r="E35" s="5"/>
      <c r="F35" s="5"/>
      <c r="G35" s="5"/>
      <c r="H35" s="5">
        <v>200000</v>
      </c>
      <c r="I35" s="5"/>
      <c r="J35" s="7"/>
      <c r="L35" t="s">
        <v>105</v>
      </c>
    </row>
    <row r="36" spans="2:14" hidden="1" x14ac:dyDescent="0.55000000000000004">
      <c r="B36" s="8"/>
      <c r="C36" s="8" t="s">
        <v>103</v>
      </c>
      <c r="D36" s="4" t="s">
        <v>60</v>
      </c>
      <c r="E36" s="5"/>
      <c r="F36" s="5"/>
      <c r="G36" s="5"/>
      <c r="H36" s="5">
        <v>159840</v>
      </c>
      <c r="I36" s="5" t="s">
        <v>107</v>
      </c>
      <c r="J36" s="7" t="s">
        <v>196</v>
      </c>
      <c r="L36" t="s">
        <v>164</v>
      </c>
      <c r="M36" t="s">
        <v>100</v>
      </c>
    </row>
    <row r="37" spans="2:14" hidden="1" x14ac:dyDescent="0.55000000000000004">
      <c r="B37" s="8"/>
      <c r="C37" s="8" t="s">
        <v>121</v>
      </c>
      <c r="D37" s="4" t="s">
        <v>109</v>
      </c>
      <c r="E37" s="5"/>
      <c r="F37" s="5"/>
      <c r="G37" s="5"/>
      <c r="H37" s="5">
        <v>6912</v>
      </c>
      <c r="I37" s="5"/>
      <c r="J37" s="7" t="s">
        <v>112</v>
      </c>
    </row>
    <row r="38" spans="2:14" hidden="1" x14ac:dyDescent="0.55000000000000004">
      <c r="B38" s="8"/>
      <c r="C38" s="8"/>
      <c r="D38" s="4" t="s">
        <v>96</v>
      </c>
      <c r="E38" s="5"/>
      <c r="F38" s="5"/>
      <c r="G38" s="5"/>
      <c r="H38" s="5">
        <v>0</v>
      </c>
      <c r="I38" s="5" t="s">
        <v>107</v>
      </c>
      <c r="J38" s="7"/>
      <c r="L38" t="s">
        <v>164</v>
      </c>
    </row>
    <row r="39" spans="2:14" hidden="1" x14ac:dyDescent="0.55000000000000004">
      <c r="B39" s="8"/>
      <c r="C39" s="8" t="s">
        <v>226</v>
      </c>
      <c r="D39" s="4" t="s">
        <v>113</v>
      </c>
      <c r="E39" s="5"/>
      <c r="F39" s="5"/>
      <c r="G39" s="5"/>
      <c r="H39" s="5">
        <v>144320</v>
      </c>
      <c r="I39" s="5"/>
      <c r="J39" s="7" t="s">
        <v>76</v>
      </c>
      <c r="L39" t="s">
        <v>164</v>
      </c>
      <c r="M39" s="10"/>
      <c r="N39" s="11"/>
    </row>
    <row r="40" spans="2:14" hidden="1" x14ac:dyDescent="0.55000000000000004">
      <c r="B40" s="8"/>
      <c r="C40" s="8" t="s">
        <v>165</v>
      </c>
      <c r="D40" s="4" t="s">
        <v>104</v>
      </c>
      <c r="E40" s="5">
        <v>1175000</v>
      </c>
      <c r="F40" s="5"/>
      <c r="G40" s="5"/>
      <c r="H40" s="5"/>
      <c r="I40" s="5"/>
      <c r="J40" s="18" t="s">
        <v>166</v>
      </c>
      <c r="N40" t="s">
        <v>167</v>
      </c>
    </row>
    <row r="41" spans="2:14" hidden="1" x14ac:dyDescent="0.55000000000000004">
      <c r="B41" s="8"/>
      <c r="C41" s="8" t="s">
        <v>192</v>
      </c>
      <c r="D41" s="4" t="s">
        <v>60</v>
      </c>
      <c r="E41" s="5"/>
      <c r="F41" s="5"/>
      <c r="G41" s="5"/>
      <c r="H41" s="5">
        <v>384480</v>
      </c>
      <c r="I41" s="5"/>
      <c r="J41" s="18" t="s">
        <v>197</v>
      </c>
      <c r="L41" t="s">
        <v>111</v>
      </c>
      <c r="M41" s="19" t="s">
        <v>117</v>
      </c>
    </row>
    <row r="42" spans="2:14" hidden="1" x14ac:dyDescent="0.55000000000000004">
      <c r="B42" s="8"/>
      <c r="C42" s="8"/>
      <c r="D42" s="4" t="s">
        <v>168</v>
      </c>
      <c r="E42" s="5">
        <v>540000</v>
      </c>
      <c r="F42" s="5"/>
      <c r="G42" s="5"/>
      <c r="H42" s="5"/>
      <c r="I42" s="5"/>
      <c r="J42" s="18" t="s">
        <v>169</v>
      </c>
    </row>
    <row r="43" spans="2:14" hidden="1" x14ac:dyDescent="0.55000000000000004">
      <c r="B43" s="8"/>
      <c r="C43" s="8"/>
      <c r="D43" s="4" t="s">
        <v>238</v>
      </c>
      <c r="E43" s="5"/>
      <c r="F43" s="5"/>
      <c r="G43" s="5"/>
      <c r="H43" s="5">
        <v>200000</v>
      </c>
      <c r="I43" s="5"/>
      <c r="J43" s="7"/>
      <c r="L43" t="s">
        <v>116</v>
      </c>
      <c r="N43" s="12"/>
    </row>
    <row r="44" spans="2:14" hidden="1" x14ac:dyDescent="0.55000000000000004">
      <c r="B44" s="8"/>
      <c r="C44" s="8" t="s">
        <v>193</v>
      </c>
      <c r="D44" s="4" t="s">
        <v>170</v>
      </c>
      <c r="E44" s="5"/>
      <c r="F44" s="5"/>
      <c r="G44" s="5"/>
      <c r="H44" s="5">
        <v>104920</v>
      </c>
      <c r="I44" s="5"/>
      <c r="J44" s="7" t="s">
        <v>76</v>
      </c>
      <c r="L44" t="s">
        <v>118</v>
      </c>
      <c r="M44" t="s">
        <v>171</v>
      </c>
      <c r="N44" s="12"/>
    </row>
    <row r="45" spans="2:14" hidden="1" x14ac:dyDescent="0.55000000000000004">
      <c r="B45" s="8" t="s">
        <v>190</v>
      </c>
      <c r="C45" s="8" t="s">
        <v>106</v>
      </c>
      <c r="D45" s="4" t="s">
        <v>97</v>
      </c>
      <c r="E45" s="5"/>
      <c r="F45" s="5"/>
      <c r="G45" s="5"/>
      <c r="H45" s="5">
        <v>12700</v>
      </c>
      <c r="I45" s="5"/>
      <c r="J45" s="7" t="s">
        <v>189</v>
      </c>
      <c r="L45" t="s">
        <v>172</v>
      </c>
      <c r="M45" t="s">
        <v>173</v>
      </c>
      <c r="N45" s="12"/>
    </row>
    <row r="46" spans="2:14" hidden="1" x14ac:dyDescent="0.55000000000000004">
      <c r="B46" s="8"/>
      <c r="C46" s="8"/>
      <c r="D46" s="4" t="s">
        <v>238</v>
      </c>
      <c r="E46" s="5"/>
      <c r="F46" s="5"/>
      <c r="G46" s="5"/>
      <c r="H46" s="5">
        <v>200000</v>
      </c>
      <c r="I46" s="5"/>
      <c r="J46" s="7"/>
      <c r="L46" t="s">
        <v>172</v>
      </c>
      <c r="N46" s="11"/>
    </row>
    <row r="47" spans="2:14" hidden="1" x14ac:dyDescent="0.55000000000000004">
      <c r="B47" s="8"/>
      <c r="C47" s="8"/>
      <c r="D47" s="4" t="s">
        <v>108</v>
      </c>
      <c r="E47" s="5"/>
      <c r="F47" s="5"/>
      <c r="G47" s="5"/>
      <c r="H47" s="5">
        <v>170000</v>
      </c>
      <c r="I47" s="5"/>
      <c r="J47" s="7"/>
      <c r="L47" t="s">
        <v>174</v>
      </c>
    </row>
    <row r="48" spans="2:14" hidden="1" x14ac:dyDescent="0.55000000000000004">
      <c r="B48" s="8"/>
      <c r="C48" s="8" t="s">
        <v>191</v>
      </c>
      <c r="D48" s="4" t="s">
        <v>175</v>
      </c>
      <c r="E48" s="5"/>
      <c r="F48" s="5"/>
      <c r="G48" s="5"/>
      <c r="H48" s="5">
        <v>323460</v>
      </c>
      <c r="I48" s="5"/>
      <c r="J48" s="7" t="s">
        <v>195</v>
      </c>
      <c r="L48" t="s">
        <v>172</v>
      </c>
      <c r="M48" t="s">
        <v>176</v>
      </c>
    </row>
    <row r="49" spans="2:15" hidden="1" x14ac:dyDescent="0.55000000000000004">
      <c r="B49" s="8"/>
      <c r="C49" s="8" t="s">
        <v>191</v>
      </c>
      <c r="D49" s="4" t="s">
        <v>175</v>
      </c>
      <c r="E49" s="5"/>
      <c r="F49" s="5"/>
      <c r="G49" s="5"/>
      <c r="H49" s="5">
        <v>304560</v>
      </c>
      <c r="I49" s="5"/>
      <c r="J49" s="7" t="s">
        <v>194</v>
      </c>
      <c r="L49" t="s">
        <v>172</v>
      </c>
      <c r="M49" t="s">
        <v>177</v>
      </c>
    </row>
    <row r="50" spans="2:15" hidden="1" x14ac:dyDescent="0.55000000000000004">
      <c r="B50" s="8"/>
      <c r="C50" s="8" t="s">
        <v>193</v>
      </c>
      <c r="D50" s="4" t="s">
        <v>63</v>
      </c>
      <c r="E50" s="5"/>
      <c r="F50" s="5"/>
      <c r="G50" s="5"/>
      <c r="H50" s="5">
        <v>104920</v>
      </c>
      <c r="I50" s="5"/>
      <c r="J50" s="7" t="s">
        <v>76</v>
      </c>
    </row>
    <row r="51" spans="2:15" hidden="1" x14ac:dyDescent="0.55000000000000004">
      <c r="B51" s="8"/>
      <c r="C51" s="8"/>
      <c r="D51" s="4" t="s">
        <v>114</v>
      </c>
      <c r="E51" s="5">
        <v>1125000</v>
      </c>
      <c r="F51" s="5"/>
      <c r="G51" s="5"/>
      <c r="H51" s="5"/>
      <c r="I51" s="5"/>
      <c r="J51" s="18" t="s">
        <v>178</v>
      </c>
    </row>
    <row r="52" spans="2:15" hidden="1" x14ac:dyDescent="0.55000000000000004">
      <c r="B52" s="8"/>
      <c r="C52" s="8" t="s">
        <v>186</v>
      </c>
      <c r="D52" s="4" t="s">
        <v>109</v>
      </c>
      <c r="E52" s="5"/>
      <c r="F52" s="5"/>
      <c r="G52" s="5"/>
      <c r="H52" s="5">
        <v>20784</v>
      </c>
      <c r="I52" s="5"/>
      <c r="J52" s="7" t="s">
        <v>112</v>
      </c>
    </row>
    <row r="53" spans="2:15" hidden="1" x14ac:dyDescent="0.55000000000000004">
      <c r="B53" s="8"/>
      <c r="C53" s="8"/>
      <c r="D53" s="4" t="s">
        <v>175</v>
      </c>
      <c r="E53" s="5"/>
      <c r="F53" s="5"/>
      <c r="G53" s="5"/>
      <c r="H53" s="5">
        <v>273132</v>
      </c>
      <c r="I53" s="5"/>
      <c r="J53" s="18"/>
      <c r="L53" t="s">
        <v>199</v>
      </c>
      <c r="M53" t="s">
        <v>198</v>
      </c>
    </row>
    <row r="54" spans="2:15" hidden="1" x14ac:dyDescent="0.55000000000000004">
      <c r="B54" s="8"/>
      <c r="C54" s="8"/>
      <c r="D54" s="4" t="s">
        <v>175</v>
      </c>
      <c r="E54" s="5"/>
      <c r="F54" s="5"/>
      <c r="G54" s="5"/>
      <c r="H54" s="5">
        <v>168240</v>
      </c>
      <c r="I54" s="5"/>
      <c r="J54" s="18"/>
      <c r="L54" t="s">
        <v>199</v>
      </c>
      <c r="M54" t="s">
        <v>200</v>
      </c>
    </row>
    <row r="55" spans="2:15" hidden="1" x14ac:dyDescent="0.55000000000000004">
      <c r="B55" s="8"/>
      <c r="C55" s="8"/>
      <c r="D55" s="4" t="s">
        <v>175</v>
      </c>
      <c r="E55" s="5"/>
      <c r="F55" s="5"/>
      <c r="G55" s="5"/>
      <c r="H55" s="5">
        <v>6839</v>
      </c>
      <c r="I55" s="5"/>
      <c r="J55" s="18"/>
      <c r="L55" t="s">
        <v>199</v>
      </c>
      <c r="M55" t="s">
        <v>202</v>
      </c>
    </row>
    <row r="56" spans="2:15" hidden="1" x14ac:dyDescent="0.55000000000000004">
      <c r="B56" s="8"/>
      <c r="C56" s="8"/>
      <c r="D56" s="4" t="s">
        <v>203</v>
      </c>
      <c r="E56" s="5"/>
      <c r="F56" s="5"/>
      <c r="G56" s="5"/>
      <c r="H56" s="5">
        <v>120000</v>
      </c>
      <c r="I56" s="5"/>
      <c r="J56" s="7" t="s">
        <v>76</v>
      </c>
      <c r="L56" t="s">
        <v>210</v>
      </c>
    </row>
    <row r="57" spans="2:15" hidden="1" x14ac:dyDescent="0.55000000000000004">
      <c r="B57" s="8"/>
      <c r="C57" s="8"/>
      <c r="D57" s="4" t="s">
        <v>109</v>
      </c>
      <c r="E57" s="5"/>
      <c r="F57" s="5"/>
      <c r="G57" s="5"/>
      <c r="H57" s="5">
        <v>20784</v>
      </c>
      <c r="I57" s="5"/>
      <c r="J57" s="7" t="s">
        <v>112</v>
      </c>
    </row>
    <row r="58" spans="2:15" hidden="1" x14ac:dyDescent="0.55000000000000004">
      <c r="B58" s="8"/>
      <c r="C58" s="8"/>
      <c r="D58" s="4" t="s">
        <v>204</v>
      </c>
      <c r="E58" s="5">
        <v>665000</v>
      </c>
      <c r="F58" s="5"/>
      <c r="G58" s="5"/>
      <c r="H58" s="5"/>
      <c r="I58" s="5"/>
      <c r="J58" s="18"/>
      <c r="N58" t="s">
        <v>240</v>
      </c>
      <c r="O58" s="1">
        <v>120000</v>
      </c>
    </row>
    <row r="59" spans="2:15" hidden="1" x14ac:dyDescent="0.55000000000000004">
      <c r="B59" s="8"/>
      <c r="C59" s="8"/>
      <c r="D59" s="4" t="s">
        <v>175</v>
      </c>
      <c r="E59" s="5"/>
      <c r="F59" s="5"/>
      <c r="G59" s="5"/>
      <c r="H59" s="5">
        <v>131670</v>
      </c>
      <c r="I59" s="5"/>
      <c r="J59" s="18"/>
      <c r="L59" t="s">
        <v>221</v>
      </c>
      <c r="M59" t="s">
        <v>201</v>
      </c>
    </row>
    <row r="60" spans="2:15" hidden="1" x14ac:dyDescent="0.55000000000000004">
      <c r="B60" s="8"/>
      <c r="C60" s="8"/>
      <c r="D60" s="4" t="s">
        <v>208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242</v>
      </c>
      <c r="O61" s="1"/>
    </row>
    <row r="62" spans="2:15" hidden="1" x14ac:dyDescent="0.55000000000000004">
      <c r="B62" s="8"/>
      <c r="C62" s="8"/>
      <c r="D62" s="4" t="s">
        <v>236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211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280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507</v>
      </c>
      <c r="AB66" t="s">
        <v>508</v>
      </c>
      <c r="AC66" t="s">
        <v>505</v>
      </c>
    </row>
    <row r="67" spans="2:29" x14ac:dyDescent="0.55000000000000004">
      <c r="B67" s="8" t="s">
        <v>420</v>
      </c>
      <c r="C67" s="8" t="s">
        <v>293</v>
      </c>
      <c r="D67" s="4" t="s">
        <v>281</v>
      </c>
      <c r="E67" s="5"/>
      <c r="F67" s="5"/>
      <c r="G67" s="5" t="s">
        <v>505</v>
      </c>
      <c r="H67" s="5">
        <v>32400</v>
      </c>
      <c r="I67" s="5"/>
      <c r="J67" t="s">
        <v>282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421</v>
      </c>
      <c r="C68" s="8" t="s">
        <v>292</v>
      </c>
      <c r="D68" s="4" t="s">
        <v>291</v>
      </c>
      <c r="E68" s="5"/>
      <c r="F68" s="5"/>
      <c r="G68" s="5" t="s">
        <v>505</v>
      </c>
      <c r="H68" s="5">
        <v>50000</v>
      </c>
      <c r="I68" s="5"/>
      <c r="J68" s="18" t="s">
        <v>412</v>
      </c>
      <c r="L68" t="s">
        <v>232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422</v>
      </c>
      <c r="C69" s="8" t="s">
        <v>284</v>
      </c>
      <c r="D69" s="4" t="s">
        <v>209</v>
      </c>
      <c r="E69" s="5"/>
      <c r="F69" s="5"/>
      <c r="G69" s="5" t="s">
        <v>505</v>
      </c>
      <c r="H69" s="5">
        <v>6879600</v>
      </c>
      <c r="I69" s="5"/>
      <c r="J69" s="18" t="s">
        <v>412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423</v>
      </c>
      <c r="C70" s="8" t="s">
        <v>284</v>
      </c>
      <c r="D70" s="4" t="s">
        <v>215</v>
      </c>
      <c r="E70" s="20">
        <v>7898138</v>
      </c>
      <c r="F70" s="5"/>
      <c r="G70" s="5"/>
      <c r="H70" s="5"/>
      <c r="I70" s="5"/>
      <c r="J70" s="18"/>
      <c r="M70" t="s">
        <v>241</v>
      </c>
      <c r="P70" t="s">
        <v>218</v>
      </c>
      <c r="Q70" t="s">
        <v>219</v>
      </c>
      <c r="R70" t="s">
        <v>220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424</v>
      </c>
      <c r="C71" s="8" t="s">
        <v>290</v>
      </c>
      <c r="D71" s="4" t="s">
        <v>289</v>
      </c>
      <c r="E71" s="5"/>
      <c r="F71" s="5"/>
      <c r="G71" s="5" t="s">
        <v>505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425</v>
      </c>
      <c r="C72" s="8"/>
      <c r="D72" s="4" t="s">
        <v>246</v>
      </c>
      <c r="E72" s="5"/>
      <c r="F72" s="5"/>
      <c r="G72" s="5" t="s">
        <v>506</v>
      </c>
      <c r="H72" s="5">
        <v>200000</v>
      </c>
      <c r="I72" s="5"/>
      <c r="J72" s="5"/>
      <c r="L72" t="s">
        <v>231</v>
      </c>
      <c r="N72" t="s">
        <v>217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426</v>
      </c>
      <c r="C73" s="8"/>
      <c r="D73" s="4" t="s">
        <v>246</v>
      </c>
      <c r="E73" s="5"/>
      <c r="F73" s="5"/>
      <c r="G73" s="5" t="s">
        <v>506</v>
      </c>
      <c r="H73" s="5">
        <v>200000</v>
      </c>
      <c r="I73" s="5"/>
      <c r="J73" s="5"/>
      <c r="L73" t="s">
        <v>231</v>
      </c>
      <c r="N73" t="s">
        <v>216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427</v>
      </c>
      <c r="C74" s="8"/>
      <c r="D74" s="4" t="s">
        <v>247</v>
      </c>
      <c r="E74" s="5"/>
      <c r="F74" s="5"/>
      <c r="G74" s="5" t="s">
        <v>506</v>
      </c>
      <c r="H74" s="5">
        <v>170000</v>
      </c>
      <c r="I74" s="5"/>
      <c r="J74" s="18"/>
      <c r="L74" t="s">
        <v>221</v>
      </c>
      <c r="N74" t="s">
        <v>222</v>
      </c>
      <c r="P74">
        <v>80</v>
      </c>
      <c r="R74">
        <v>100</v>
      </c>
      <c r="S74" t="s">
        <v>224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428</v>
      </c>
      <c r="C75" s="8"/>
      <c r="D75" s="4"/>
      <c r="E75" s="5"/>
      <c r="F75" s="5"/>
      <c r="G75" s="5"/>
      <c r="H75" s="5"/>
      <c r="I75" s="5"/>
      <c r="J75" s="18"/>
      <c r="N75" t="s">
        <v>223</v>
      </c>
      <c r="P75">
        <v>350</v>
      </c>
      <c r="Q75">
        <v>25</v>
      </c>
      <c r="R75">
        <v>400</v>
      </c>
      <c r="S75" t="s">
        <v>225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429</v>
      </c>
      <c r="C76" s="8" t="s">
        <v>283</v>
      </c>
      <c r="D76" s="4" t="s">
        <v>401</v>
      </c>
      <c r="E76" s="5"/>
      <c r="F76" s="5"/>
      <c r="G76" s="5" t="s">
        <v>505</v>
      </c>
      <c r="H76" s="5">
        <v>539721</v>
      </c>
      <c r="I76" s="5"/>
      <c r="J76" s="5">
        <v>485800</v>
      </c>
      <c r="L76" t="s">
        <v>231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430</v>
      </c>
      <c r="C77" s="8" t="s">
        <v>294</v>
      </c>
      <c r="D77" s="4" t="s">
        <v>245</v>
      </c>
      <c r="E77" s="5"/>
      <c r="F77" s="5"/>
      <c r="G77" s="5" t="s">
        <v>505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431</v>
      </c>
      <c r="C78" s="8" t="s">
        <v>284</v>
      </c>
      <c r="D78" s="4" t="s">
        <v>228</v>
      </c>
      <c r="E78" s="20">
        <v>1688806</v>
      </c>
      <c r="F78" s="5"/>
      <c r="G78" s="5"/>
      <c r="H78" s="5"/>
      <c r="I78" s="5"/>
      <c r="J78" s="18"/>
      <c r="N78" t="s">
        <v>239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432</v>
      </c>
      <c r="C79" s="8" t="s">
        <v>284</v>
      </c>
      <c r="D79" s="4" t="s">
        <v>229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433</v>
      </c>
      <c r="C80" s="8" t="s">
        <v>284</v>
      </c>
      <c r="D80" s="4" t="s">
        <v>233</v>
      </c>
      <c r="E80" s="5"/>
      <c r="F80" s="5"/>
      <c r="G80" s="5" t="s">
        <v>505</v>
      </c>
      <c r="H80" s="5">
        <v>240000</v>
      </c>
      <c r="I80" s="5"/>
      <c r="J80" s="5" t="s">
        <v>402</v>
      </c>
      <c r="L80" t="s">
        <v>230</v>
      </c>
      <c r="M80" t="s">
        <v>217</v>
      </c>
      <c r="N80" t="s">
        <v>227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434</v>
      </c>
      <c r="C81" s="8" t="s">
        <v>284</v>
      </c>
      <c r="D81" s="4" t="s">
        <v>233</v>
      </c>
      <c r="E81" s="5"/>
      <c r="F81" s="5"/>
      <c r="G81" s="5" t="s">
        <v>505</v>
      </c>
      <c r="H81" s="5">
        <v>30000</v>
      </c>
      <c r="I81" s="5"/>
      <c r="J81" s="5" t="s">
        <v>402</v>
      </c>
      <c r="L81" t="s">
        <v>230</v>
      </c>
      <c r="M81" t="s">
        <v>216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435</v>
      </c>
      <c r="C82" s="8" t="s">
        <v>288</v>
      </c>
      <c r="D82" s="4" t="s">
        <v>243</v>
      </c>
      <c r="E82" s="5"/>
      <c r="F82" s="5"/>
      <c r="G82" s="5" t="s">
        <v>505</v>
      </c>
      <c r="H82" s="5">
        <v>176040</v>
      </c>
      <c r="I82" s="5"/>
      <c r="J82" s="5" t="s">
        <v>404</v>
      </c>
      <c r="L82" t="s">
        <v>285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436</v>
      </c>
      <c r="C83" s="8" t="s">
        <v>287</v>
      </c>
      <c r="D83" s="4" t="s">
        <v>244</v>
      </c>
      <c r="E83" s="5"/>
      <c r="F83" s="5"/>
      <c r="G83" s="5" t="s">
        <v>505</v>
      </c>
      <c r="H83" s="5">
        <v>180700</v>
      </c>
      <c r="I83" s="5"/>
      <c r="J83" s="18" t="s">
        <v>403</v>
      </c>
      <c r="L83" t="s">
        <v>286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437</v>
      </c>
      <c r="C84" s="8" t="s">
        <v>288</v>
      </c>
      <c r="D84" s="4" t="s">
        <v>281</v>
      </c>
      <c r="E84" s="5"/>
      <c r="F84" s="5"/>
      <c r="G84" s="5" t="s">
        <v>505</v>
      </c>
      <c r="H84" s="5">
        <v>20736</v>
      </c>
      <c r="I84" s="5"/>
      <c r="J84" s="18" t="s">
        <v>405</v>
      </c>
      <c r="L84" t="s">
        <v>295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438</v>
      </c>
      <c r="C85" s="8"/>
      <c r="D85" s="4" t="s">
        <v>296</v>
      </c>
      <c r="E85" s="5"/>
      <c r="F85" s="5"/>
      <c r="G85" s="5" t="s">
        <v>507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439</v>
      </c>
      <c r="C86" s="8"/>
      <c r="D86" s="4" t="s">
        <v>296</v>
      </c>
      <c r="E86" s="5"/>
      <c r="F86" s="5"/>
      <c r="G86" s="5" t="s">
        <v>507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440</v>
      </c>
      <c r="C87" s="8"/>
      <c r="D87" s="4" t="s">
        <v>297</v>
      </c>
      <c r="E87" s="5"/>
      <c r="F87" s="5"/>
      <c r="G87" s="5" t="s">
        <v>507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441</v>
      </c>
      <c r="C88" s="8"/>
      <c r="D88" s="4" t="s">
        <v>244</v>
      </c>
      <c r="E88" s="5"/>
      <c r="F88" s="5"/>
      <c r="G88" s="5" t="s">
        <v>505</v>
      </c>
      <c r="H88" s="5">
        <v>283222</v>
      </c>
      <c r="I88" s="5"/>
      <c r="J88" s="18" t="s">
        <v>403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442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443</v>
      </c>
      <c r="C90" s="8" t="s">
        <v>312</v>
      </c>
      <c r="D90" s="4" t="s">
        <v>313</v>
      </c>
      <c r="E90" s="5"/>
      <c r="F90" s="5"/>
      <c r="G90" s="5" t="s">
        <v>508</v>
      </c>
      <c r="H90" s="5">
        <v>94381</v>
      </c>
      <c r="I90" s="5"/>
      <c r="J90" s="18"/>
      <c r="L90" t="s">
        <v>328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444</v>
      </c>
      <c r="C91" s="8" t="s">
        <v>312</v>
      </c>
      <c r="D91" s="4" t="s">
        <v>314</v>
      </c>
      <c r="E91" s="5"/>
      <c r="F91" s="5"/>
      <c r="G91" s="5" t="s">
        <v>508</v>
      </c>
      <c r="H91" s="5">
        <v>66744</v>
      </c>
      <c r="I91" s="5"/>
      <c r="J91" s="18"/>
      <c r="L91" t="s">
        <v>328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445</v>
      </c>
      <c r="C92" s="8"/>
      <c r="D92" s="4" t="s">
        <v>326</v>
      </c>
      <c r="E92" s="5"/>
      <c r="F92" s="5"/>
      <c r="G92" s="5" t="s">
        <v>505</v>
      </c>
      <c r="H92" s="5">
        <v>87440</v>
      </c>
      <c r="I92" s="5"/>
      <c r="J92" s="18"/>
      <c r="L92" t="s">
        <v>328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446</v>
      </c>
      <c r="C93" s="8"/>
      <c r="D93" s="4" t="s">
        <v>330</v>
      </c>
      <c r="E93" s="5"/>
      <c r="F93" s="5"/>
      <c r="G93" s="5" t="s">
        <v>505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447</v>
      </c>
      <c r="C94" s="8"/>
      <c r="D94" s="4" t="s">
        <v>329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448</v>
      </c>
      <c r="C95" s="8"/>
      <c r="D95" s="4" t="s">
        <v>315</v>
      </c>
      <c r="E95" s="5"/>
      <c r="F95" s="5"/>
      <c r="G95" s="5" t="s">
        <v>507</v>
      </c>
      <c r="H95" s="5">
        <v>200000</v>
      </c>
      <c r="I95" s="5"/>
      <c r="J95" s="18"/>
      <c r="L95" t="s">
        <v>328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449</v>
      </c>
      <c r="C96" s="8"/>
      <c r="D96" s="4" t="s">
        <v>315</v>
      </c>
      <c r="E96" s="5"/>
      <c r="F96" s="5"/>
      <c r="G96" s="5" t="s">
        <v>507</v>
      </c>
      <c r="H96" s="5">
        <v>200000</v>
      </c>
      <c r="I96" s="5"/>
      <c r="J96" s="18"/>
      <c r="L96" t="s">
        <v>328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450</v>
      </c>
      <c r="C97" s="8"/>
      <c r="D97" s="4" t="s">
        <v>316</v>
      </c>
      <c r="E97" s="5"/>
      <c r="F97" s="5"/>
      <c r="G97" s="5" t="s">
        <v>507</v>
      </c>
      <c r="H97" s="5">
        <v>170000</v>
      </c>
      <c r="I97" s="5"/>
      <c r="J97" s="18"/>
      <c r="L97" t="s">
        <v>328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451</v>
      </c>
      <c r="C98" s="8"/>
      <c r="D98" s="4"/>
      <c r="E98" s="5"/>
      <c r="F98" s="5"/>
      <c r="G98" s="5"/>
      <c r="H98" s="5"/>
      <c r="I98" s="5"/>
      <c r="J98" s="18"/>
      <c r="O98" t="s">
        <v>317</v>
      </c>
      <c r="P98" t="s">
        <v>318</v>
      </c>
      <c r="Q98" t="s">
        <v>319</v>
      </c>
      <c r="R98" t="s">
        <v>320</v>
      </c>
      <c r="S98" t="s">
        <v>321</v>
      </c>
      <c r="T98" t="s">
        <v>322</v>
      </c>
      <c r="U98" t="s">
        <v>323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452</v>
      </c>
      <c r="C99" s="8"/>
      <c r="D99" s="4" t="s">
        <v>358</v>
      </c>
      <c r="E99" s="33">
        <v>4528640</v>
      </c>
      <c r="F99" s="5"/>
      <c r="G99" s="5"/>
      <c r="H99" s="5"/>
      <c r="I99" s="5"/>
      <c r="J99" s="18" t="s">
        <v>501</v>
      </c>
      <c r="L99" t="s">
        <v>369</v>
      </c>
      <c r="M99" t="s">
        <v>298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345</v>
      </c>
      <c r="W99" t="s">
        <v>350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453</v>
      </c>
      <c r="C100" s="8"/>
      <c r="D100" s="4" t="s">
        <v>325</v>
      </c>
      <c r="E100" s="5"/>
      <c r="F100" s="5"/>
      <c r="G100" s="5" t="s">
        <v>505</v>
      </c>
      <c r="H100" s="5">
        <v>2253600</v>
      </c>
      <c r="I100" s="5"/>
      <c r="J100" s="18"/>
      <c r="L100" t="s">
        <v>357</v>
      </c>
      <c r="M100" s="35" t="s">
        <v>327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7">
        <f t="shared" si="5"/>
        <v>201</v>
      </c>
      <c r="V100" t="s">
        <v>346</v>
      </c>
      <c r="W100" t="s">
        <v>350</v>
      </c>
      <c r="AA100">
        <f t="shared" si="0"/>
        <v>0</v>
      </c>
      <c r="AB100">
        <f t="shared" si="1"/>
        <v>0</v>
      </c>
      <c r="AC100">
        <f t="shared" si="2"/>
        <v>2253600</v>
      </c>
    </row>
    <row r="101" spans="2:29" x14ac:dyDescent="0.55000000000000004">
      <c r="B101" s="8" t="s">
        <v>454</v>
      </c>
      <c r="C101" s="8"/>
      <c r="D101" s="4" t="s">
        <v>326</v>
      </c>
      <c r="E101" s="5"/>
      <c r="F101" s="5"/>
      <c r="G101" s="5" t="s">
        <v>505</v>
      </c>
      <c r="H101" s="5">
        <v>120000</v>
      </c>
      <c r="I101" s="5"/>
      <c r="J101" s="18" t="s">
        <v>502</v>
      </c>
      <c r="L101" t="s">
        <v>497</v>
      </c>
      <c r="M101" t="s">
        <v>331</v>
      </c>
      <c r="N101" t="s">
        <v>359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345</v>
      </c>
      <c r="W101" t="s">
        <v>349</v>
      </c>
      <c r="AA101">
        <f t="shared" si="0"/>
        <v>0</v>
      </c>
      <c r="AB101">
        <f t="shared" si="1"/>
        <v>0</v>
      </c>
      <c r="AC101">
        <f t="shared" si="2"/>
        <v>120000</v>
      </c>
    </row>
    <row r="102" spans="2:29" x14ac:dyDescent="0.55000000000000004">
      <c r="B102" s="8" t="s">
        <v>455</v>
      </c>
      <c r="C102" s="8"/>
      <c r="D102" s="4" t="s">
        <v>330</v>
      </c>
      <c r="E102" s="5"/>
      <c r="F102" s="5"/>
      <c r="G102" s="5" t="s">
        <v>505</v>
      </c>
      <c r="H102" s="5">
        <v>6900</v>
      </c>
      <c r="I102" s="5"/>
      <c r="J102" s="18"/>
      <c r="L102" s="22" t="s">
        <v>370</v>
      </c>
      <c r="M102" t="s">
        <v>332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345</v>
      </c>
      <c r="W102" t="s">
        <v>348</v>
      </c>
      <c r="AA102">
        <f t="shared" si="0"/>
        <v>0</v>
      </c>
      <c r="AB102">
        <f t="shared" si="1"/>
        <v>0</v>
      </c>
      <c r="AC102">
        <f t="shared" si="2"/>
        <v>6900</v>
      </c>
    </row>
    <row r="103" spans="2:29" x14ac:dyDescent="0.55000000000000004">
      <c r="B103" s="8" t="s">
        <v>456</v>
      </c>
      <c r="C103" s="8"/>
      <c r="D103" s="4" t="s">
        <v>361</v>
      </c>
      <c r="E103" s="5">
        <v>790000</v>
      </c>
      <c r="F103" s="5" t="s">
        <v>324</v>
      </c>
      <c r="G103" s="5"/>
      <c r="H103" s="5"/>
      <c r="I103" s="5"/>
      <c r="J103" s="18"/>
      <c r="L103" t="s">
        <v>369</v>
      </c>
      <c r="M103" t="s">
        <v>333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353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457</v>
      </c>
      <c r="C104" s="34" t="s">
        <v>512</v>
      </c>
      <c r="D104" s="4" t="s">
        <v>335</v>
      </c>
      <c r="E104" s="5"/>
      <c r="F104" s="5"/>
      <c r="G104" s="5" t="s">
        <v>505</v>
      </c>
      <c r="H104" s="5">
        <v>432000</v>
      </c>
      <c r="I104" s="5"/>
      <c r="J104" s="18"/>
      <c r="L104" t="s">
        <v>360</v>
      </c>
      <c r="M104" s="35" t="s">
        <v>334</v>
      </c>
      <c r="N104" t="s">
        <v>359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353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458</v>
      </c>
      <c r="C105" s="8"/>
      <c r="D105" s="4" t="s">
        <v>362</v>
      </c>
      <c r="E105" s="5"/>
      <c r="F105" s="5"/>
      <c r="G105" s="5"/>
      <c r="H105" s="5">
        <v>2150</v>
      </c>
      <c r="I105" s="5"/>
      <c r="J105" s="18"/>
      <c r="L105" t="s">
        <v>370</v>
      </c>
      <c r="M105" t="s">
        <v>347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353</v>
      </c>
      <c r="W105" t="s">
        <v>351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459</v>
      </c>
      <c r="C106" s="8"/>
      <c r="D106" s="4" t="s">
        <v>407</v>
      </c>
      <c r="E106" s="5"/>
      <c r="F106" s="5"/>
      <c r="G106" s="5" t="s">
        <v>508</v>
      </c>
      <c r="H106" s="5">
        <v>442340</v>
      </c>
      <c r="I106" s="5"/>
      <c r="J106" s="18"/>
      <c r="L106" t="s">
        <v>498</v>
      </c>
      <c r="M106" s="35" t="s">
        <v>406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460</v>
      </c>
      <c r="C107" s="8"/>
      <c r="D107" s="4" t="s">
        <v>509</v>
      </c>
      <c r="E107" s="5"/>
      <c r="F107" s="5"/>
      <c r="G107" s="5" t="s">
        <v>505</v>
      </c>
      <c r="H107" s="5">
        <v>254150</v>
      </c>
      <c r="I107" s="5"/>
      <c r="J107" s="18"/>
      <c r="L107" t="s">
        <v>497</v>
      </c>
      <c r="M107" t="s">
        <v>352</v>
      </c>
      <c r="O107" s="22">
        <v>687</v>
      </c>
      <c r="P107">
        <f>O107*O$96</f>
        <v>68.7</v>
      </c>
      <c r="Q107">
        <v>8</v>
      </c>
      <c r="R107">
        <v>10</v>
      </c>
      <c r="S107">
        <f t="shared" si="4"/>
        <v>773.7</v>
      </c>
      <c r="T107">
        <v>820</v>
      </c>
      <c r="U107">
        <f t="shared" si="5"/>
        <v>46.299999999999955</v>
      </c>
      <c r="V107" t="s">
        <v>354</v>
      </c>
      <c r="W107" t="s">
        <v>356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t="s">
        <v>497</v>
      </c>
      <c r="M108" s="23" t="s">
        <v>355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354</v>
      </c>
      <c r="W108" t="s">
        <v>356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461</v>
      </c>
      <c r="C109" s="8"/>
      <c r="D109" s="4" t="s">
        <v>315</v>
      </c>
      <c r="E109" s="5"/>
      <c r="F109" s="5"/>
      <c r="G109" s="5"/>
      <c r="H109" s="5">
        <v>200000</v>
      </c>
      <c r="I109" s="5"/>
      <c r="J109" s="18"/>
      <c r="L109" t="s">
        <v>370</v>
      </c>
      <c r="M109" t="s">
        <v>363</v>
      </c>
      <c r="N109" t="s">
        <v>373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462</v>
      </c>
      <c r="C110" s="8"/>
      <c r="D110" s="4" t="s">
        <v>316</v>
      </c>
      <c r="E110" s="5"/>
      <c r="F110" s="5"/>
      <c r="G110" s="5"/>
      <c r="H110" s="5">
        <v>170000</v>
      </c>
      <c r="I110" s="5"/>
      <c r="J110" s="18"/>
      <c r="L110" s="22" t="s">
        <v>369</v>
      </c>
      <c r="M110" t="s">
        <v>366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463</v>
      </c>
      <c r="C111" s="8"/>
      <c r="D111" s="4"/>
      <c r="E111" s="5"/>
      <c r="F111" s="5"/>
      <c r="G111" s="5"/>
      <c r="H111" s="5"/>
      <c r="I111" s="5"/>
      <c r="J111" s="18"/>
      <c r="L111" t="s">
        <v>369</v>
      </c>
      <c r="M111" t="s">
        <v>364</v>
      </c>
      <c r="N111" t="s">
        <v>373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464</v>
      </c>
      <c r="C112" s="8"/>
      <c r="D112" s="4"/>
      <c r="E112" s="5"/>
      <c r="F112" s="5"/>
      <c r="G112" s="5"/>
      <c r="H112" s="5"/>
      <c r="I112" s="5"/>
      <c r="J112" s="18"/>
      <c r="L112" t="s">
        <v>369</v>
      </c>
      <c r="M112" t="s">
        <v>365</v>
      </c>
      <c r="N112" t="s">
        <v>373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465</v>
      </c>
      <c r="C113" s="8"/>
      <c r="D113" s="4"/>
      <c r="E113" s="5"/>
      <c r="F113" s="5"/>
      <c r="G113" s="5"/>
      <c r="H113" s="5"/>
      <c r="I113" s="5"/>
      <c r="J113" s="18"/>
      <c r="L113" t="s">
        <v>369</v>
      </c>
      <c r="M113" t="s">
        <v>367</v>
      </c>
      <c r="N113" t="s">
        <v>368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510</v>
      </c>
      <c r="C114" s="8"/>
      <c r="D114" s="4" t="s">
        <v>408</v>
      </c>
      <c r="E114" s="5">
        <v>800000</v>
      </c>
      <c r="F114" s="5" t="s">
        <v>324</v>
      </c>
      <c r="G114" s="5"/>
      <c r="H114" s="5"/>
      <c r="I114" s="5"/>
      <c r="J114" s="18"/>
      <c r="L114" t="s">
        <v>369</v>
      </c>
      <c r="M114" t="s">
        <v>371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372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461</v>
      </c>
      <c r="C115" s="8"/>
      <c r="D115" s="4" t="s">
        <v>499</v>
      </c>
      <c r="E115" s="5"/>
      <c r="F115" s="5"/>
      <c r="G115" s="5" t="s">
        <v>507</v>
      </c>
      <c r="H115" s="5">
        <v>200000</v>
      </c>
      <c r="I115" s="5"/>
      <c r="J115" s="18"/>
      <c r="L115" t="s">
        <v>497</v>
      </c>
      <c r="M115" t="s">
        <v>374</v>
      </c>
      <c r="O115">
        <v>102</v>
      </c>
      <c r="P115">
        <f t="shared" si="7"/>
        <v>8.16</v>
      </c>
      <c r="Q115">
        <v>5</v>
      </c>
      <c r="R115">
        <v>10</v>
      </c>
      <c r="S115">
        <f t="shared" si="4"/>
        <v>125.16</v>
      </c>
      <c r="T115">
        <v>140</v>
      </c>
      <c r="U115">
        <f t="shared" si="6"/>
        <v>14.840000000000003</v>
      </c>
      <c r="V115" t="s">
        <v>377</v>
      </c>
      <c r="W115" t="s">
        <v>375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462</v>
      </c>
      <c r="C116" s="8"/>
      <c r="D116" s="4" t="s">
        <v>499</v>
      </c>
      <c r="E116" s="5"/>
      <c r="F116" s="5"/>
      <c r="G116" s="5" t="s">
        <v>507</v>
      </c>
      <c r="H116" s="5">
        <v>200000</v>
      </c>
      <c r="I116" s="5"/>
      <c r="J116" s="18"/>
      <c r="L116" t="s">
        <v>497</v>
      </c>
      <c r="M116" s="24" t="s">
        <v>376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345</v>
      </c>
      <c r="W116" t="s">
        <v>350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463</v>
      </c>
      <c r="C117" s="8"/>
      <c r="D117" s="4" t="s">
        <v>500</v>
      </c>
      <c r="E117" s="5"/>
      <c r="F117" s="5"/>
      <c r="G117" s="5" t="s">
        <v>507</v>
      </c>
      <c r="H117" s="5">
        <v>170000</v>
      </c>
      <c r="I117" s="5"/>
      <c r="J117" s="18"/>
      <c r="L117" t="s">
        <v>497</v>
      </c>
      <c r="M117" s="24" t="s">
        <v>376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345</v>
      </c>
      <c r="W117" t="s">
        <v>350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464</v>
      </c>
      <c r="C118" s="8"/>
      <c r="D118" s="4" t="s">
        <v>326</v>
      </c>
      <c r="E118" s="5"/>
      <c r="F118" s="5"/>
      <c r="G118" s="5" t="s">
        <v>505</v>
      </c>
      <c r="H118" s="5">
        <v>76940</v>
      </c>
      <c r="I118" s="5"/>
      <c r="J118" s="18"/>
      <c r="M118" t="s">
        <v>379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378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514</v>
      </c>
      <c r="M119" t="s">
        <v>513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516</v>
      </c>
      <c r="W119" t="s">
        <v>516</v>
      </c>
    </row>
    <row r="120" spans="2:29" x14ac:dyDescent="0.55000000000000004">
      <c r="B120" s="8" t="s">
        <v>539</v>
      </c>
      <c r="C120" s="8"/>
      <c r="D120" s="4" t="s">
        <v>540</v>
      </c>
      <c r="E120" s="5"/>
      <c r="F120" s="5"/>
      <c r="G120" s="5" t="s">
        <v>543</v>
      </c>
      <c r="H120" s="5">
        <v>1565000</v>
      </c>
      <c r="I120" s="5"/>
      <c r="J120" s="18"/>
      <c r="L120" t="s">
        <v>521</v>
      </c>
      <c r="M120" t="s">
        <v>515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377</v>
      </c>
      <c r="W120" t="s">
        <v>518</v>
      </c>
      <c r="Y120">
        <v>190410</v>
      </c>
    </row>
    <row r="121" spans="2:29" x14ac:dyDescent="0.55000000000000004">
      <c r="B121" s="8" t="s">
        <v>578</v>
      </c>
      <c r="C121" s="8"/>
      <c r="D121" s="4" t="s">
        <v>541</v>
      </c>
      <c r="E121" s="5">
        <v>2200000</v>
      </c>
      <c r="F121" s="5" t="s">
        <v>544</v>
      </c>
      <c r="G121" s="5"/>
      <c r="H121" s="5"/>
      <c r="I121" s="5"/>
      <c r="J121" s="18"/>
      <c r="L121" t="s">
        <v>521</v>
      </c>
      <c r="M121" t="s">
        <v>517</v>
      </c>
      <c r="O121">
        <v>30</v>
      </c>
      <c r="P121">
        <f>ROUND(O121*O$97,2)</f>
        <v>2.4</v>
      </c>
      <c r="Q121">
        <v>5</v>
      </c>
      <c r="R121">
        <v>10</v>
      </c>
      <c r="S121">
        <f t="shared" ref="S121" si="12">SUM(O121:R121)</f>
        <v>47.4</v>
      </c>
      <c r="T121">
        <v>90</v>
      </c>
      <c r="U121">
        <f t="shared" ref="U121" si="13">T121-S121</f>
        <v>42.6</v>
      </c>
      <c r="W121" t="s">
        <v>518</v>
      </c>
      <c r="Y121">
        <v>345665</v>
      </c>
    </row>
    <row r="122" spans="2:29" x14ac:dyDescent="0.55000000000000004">
      <c r="B122" s="8" t="s">
        <v>579</v>
      </c>
      <c r="C122" s="8"/>
      <c r="D122" s="4" t="s">
        <v>542</v>
      </c>
      <c r="E122" s="5"/>
      <c r="F122" s="5"/>
      <c r="G122" s="5"/>
      <c r="H122" s="5">
        <v>40000</v>
      </c>
      <c r="I122" s="5"/>
      <c r="J122" s="18"/>
      <c r="L122" t="s">
        <v>520</v>
      </c>
      <c r="M122" t="s">
        <v>519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IF(G138=AA$66,H138,0)</f>
        <v>0</v>
      </c>
      <c r="AB122">
        <f>IF(G138=AB$66,H138,0)</f>
        <v>0</v>
      </c>
      <c r="AC122">
        <f>IF(G138=AC$66,H138,0)</f>
        <v>0</v>
      </c>
    </row>
    <row r="123" spans="2:29" x14ac:dyDescent="0.55000000000000004">
      <c r="B123" s="8" t="s">
        <v>580</v>
      </c>
      <c r="C123" s="8"/>
      <c r="D123" s="4" t="s">
        <v>326</v>
      </c>
      <c r="E123" s="5"/>
      <c r="F123" s="5"/>
      <c r="G123" s="5"/>
      <c r="H123" s="5">
        <v>120000</v>
      </c>
      <c r="I123" s="5"/>
      <c r="J123" s="18"/>
      <c r="L123" t="s">
        <v>369</v>
      </c>
      <c r="M123" t="s">
        <v>522</v>
      </c>
      <c r="AA123">
        <f>IF(G139=AA$66,H139,0)</f>
        <v>0</v>
      </c>
      <c r="AB123">
        <f>IF(G139=AB$66,H139,0)</f>
        <v>0</v>
      </c>
      <c r="AC123">
        <f>IF(G139=AC$66,H139,0)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550</v>
      </c>
      <c r="M124" t="s">
        <v>327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547</v>
      </c>
      <c r="AA124">
        <f>IF(G140=AA$66,H140,0)</f>
        <v>0</v>
      </c>
      <c r="AB124">
        <f>IF(G140=AB$66,H140,0)</f>
        <v>0</v>
      </c>
      <c r="AC124">
        <f>IF(G140=AC$66,H140,0)</f>
        <v>0</v>
      </c>
    </row>
    <row r="125" spans="2:29" x14ac:dyDescent="0.55000000000000004">
      <c r="B125" s="8" t="s">
        <v>581</v>
      </c>
      <c r="C125" s="8"/>
      <c r="D125" s="4" t="s">
        <v>574</v>
      </c>
      <c r="E125" s="5"/>
      <c r="F125" s="5"/>
      <c r="G125" s="5" t="s">
        <v>568</v>
      </c>
      <c r="H125" s="5">
        <v>378000</v>
      </c>
      <c r="I125" s="5"/>
      <c r="J125" s="18"/>
      <c r="L125" t="s">
        <v>567</v>
      </c>
      <c r="M125" t="s">
        <v>545</v>
      </c>
      <c r="O125">
        <v>35</v>
      </c>
      <c r="P125">
        <f>ROUND(O125*O$97,2)</f>
        <v>2.8</v>
      </c>
      <c r="R125">
        <v>8</v>
      </c>
      <c r="S125">
        <f t="shared" ref="S125:S126" si="18">SUM(O125:R125)</f>
        <v>45.8</v>
      </c>
      <c r="T125">
        <v>50</v>
      </c>
      <c r="U125">
        <f t="shared" si="17"/>
        <v>4.2000000000000028</v>
      </c>
      <c r="W125" t="s">
        <v>546</v>
      </c>
    </row>
    <row r="126" spans="2:29" x14ac:dyDescent="0.55000000000000004">
      <c r="B126" s="8" t="s">
        <v>582</v>
      </c>
      <c r="C126" s="8"/>
      <c r="D126" s="4" t="s">
        <v>573</v>
      </c>
      <c r="E126" s="5">
        <v>1070000</v>
      </c>
      <c r="F126" s="5" t="s">
        <v>324</v>
      </c>
      <c r="G126" s="5"/>
      <c r="H126" s="5"/>
      <c r="I126" s="5"/>
      <c r="J126" s="18"/>
      <c r="L126" t="s">
        <v>564</v>
      </c>
      <c r="M126" t="s">
        <v>548</v>
      </c>
      <c r="O126">
        <v>110</v>
      </c>
      <c r="P126">
        <f>ROUND(O126*O$97,2)</f>
        <v>8.8000000000000007</v>
      </c>
      <c r="Q126">
        <v>5</v>
      </c>
      <c r="R126">
        <v>9</v>
      </c>
      <c r="S126">
        <f t="shared" si="18"/>
        <v>132.80000000000001</v>
      </c>
      <c r="T126">
        <v>150</v>
      </c>
      <c r="U126">
        <f t="shared" si="17"/>
        <v>17.199999999999989</v>
      </c>
      <c r="W126" t="s">
        <v>549</v>
      </c>
    </row>
    <row r="127" spans="2:29" x14ac:dyDescent="0.55000000000000004">
      <c r="B127" s="8" t="s">
        <v>583</v>
      </c>
      <c r="C127" s="8"/>
      <c r="D127" s="4" t="s">
        <v>330</v>
      </c>
      <c r="E127" s="5"/>
      <c r="F127" s="5"/>
      <c r="G127" s="5"/>
      <c r="H127" s="5">
        <v>6300</v>
      </c>
      <c r="I127" s="5"/>
      <c r="J127" s="18" t="s">
        <v>571</v>
      </c>
      <c r="L127" t="s">
        <v>565</v>
      </c>
      <c r="M127" t="s">
        <v>562</v>
      </c>
      <c r="O127">
        <v>41</v>
      </c>
      <c r="P127">
        <f>ROUND(O127*O$97,2)</f>
        <v>3.28</v>
      </c>
      <c r="Q127">
        <v>5</v>
      </c>
      <c r="R127">
        <v>9</v>
      </c>
      <c r="S127">
        <f t="shared" ref="S127" si="19">SUM(O127:R127)</f>
        <v>58.28</v>
      </c>
      <c r="T127">
        <v>70</v>
      </c>
      <c r="U127">
        <f t="shared" ref="U127" si="20">T127-S127</f>
        <v>11.719999999999999</v>
      </c>
      <c r="W127" t="s">
        <v>563</v>
      </c>
    </row>
    <row r="128" spans="2:29" x14ac:dyDescent="0.55000000000000004">
      <c r="B128" s="8" t="s">
        <v>584</v>
      </c>
      <c r="C128" s="8"/>
      <c r="D128" s="4" t="s">
        <v>326</v>
      </c>
      <c r="E128" s="5"/>
      <c r="F128" s="5"/>
      <c r="G128" s="5"/>
      <c r="H128" s="5">
        <v>80000</v>
      </c>
      <c r="I128" s="5"/>
      <c r="J128" s="18" t="s">
        <v>571</v>
      </c>
      <c r="L128" t="s">
        <v>577</v>
      </c>
      <c r="M128" t="s">
        <v>566</v>
      </c>
      <c r="O128">
        <v>83</v>
      </c>
      <c r="P128">
        <f>ROUND(O128*O$97,2)</f>
        <v>6.64</v>
      </c>
      <c r="R128">
        <v>9</v>
      </c>
      <c r="S128">
        <f t="shared" ref="S128" si="21">SUM(O128:R128)</f>
        <v>98.64</v>
      </c>
      <c r="T128">
        <v>110</v>
      </c>
      <c r="U128">
        <f t="shared" ref="U128" si="22">T128-S128</f>
        <v>11.36</v>
      </c>
      <c r="W128" t="s">
        <v>546</v>
      </c>
    </row>
    <row r="129" spans="2:29" x14ac:dyDescent="0.55000000000000004">
      <c r="B129" s="8" t="s">
        <v>585</v>
      </c>
      <c r="C129" s="8"/>
      <c r="D129" s="4" t="s">
        <v>569</v>
      </c>
      <c r="E129" s="5"/>
      <c r="F129" s="5"/>
      <c r="G129" s="5"/>
      <c r="H129" s="5">
        <v>200000</v>
      </c>
      <c r="I129" s="5"/>
      <c r="J129" s="18" t="s">
        <v>571</v>
      </c>
    </row>
    <row r="130" spans="2:29" x14ac:dyDescent="0.55000000000000004">
      <c r="B130" s="8" t="s">
        <v>586</v>
      </c>
      <c r="C130" s="8"/>
      <c r="D130" s="4" t="s">
        <v>569</v>
      </c>
      <c r="E130" s="5"/>
      <c r="F130" s="5"/>
      <c r="G130" s="5"/>
      <c r="H130" s="5">
        <v>200000</v>
      </c>
      <c r="I130" s="5"/>
      <c r="J130" s="18" t="s">
        <v>571</v>
      </c>
    </row>
    <row r="131" spans="2:29" x14ac:dyDescent="0.55000000000000004">
      <c r="B131" s="8" t="s">
        <v>587</v>
      </c>
      <c r="C131" s="8"/>
      <c r="D131" s="4" t="s">
        <v>570</v>
      </c>
      <c r="E131" s="5"/>
      <c r="F131" s="5"/>
      <c r="G131" s="5"/>
      <c r="H131" s="5">
        <v>170000</v>
      </c>
      <c r="I131" s="5"/>
      <c r="J131" s="18" t="s">
        <v>571</v>
      </c>
    </row>
    <row r="132" spans="2:29" x14ac:dyDescent="0.55000000000000004">
      <c r="B132" s="8" t="s">
        <v>588</v>
      </c>
      <c r="C132" s="8"/>
      <c r="D132" s="4" t="s">
        <v>575</v>
      </c>
      <c r="E132" s="5">
        <v>1100000</v>
      </c>
      <c r="F132" s="5" t="s">
        <v>324</v>
      </c>
      <c r="G132" s="5"/>
      <c r="H132" s="5"/>
      <c r="I132" s="5"/>
      <c r="J132" s="18"/>
    </row>
    <row r="133" spans="2:29" x14ac:dyDescent="0.55000000000000004">
      <c r="B133" s="8" t="s">
        <v>589</v>
      </c>
      <c r="C133" s="8"/>
      <c r="D133" s="4" t="s">
        <v>576</v>
      </c>
      <c r="E133" s="5"/>
      <c r="F133" s="5"/>
      <c r="G133" s="5"/>
      <c r="H133" s="5">
        <v>896400</v>
      </c>
      <c r="I133" s="5"/>
      <c r="J133" s="18"/>
    </row>
    <row r="134" spans="2:29" x14ac:dyDescent="0.55000000000000004">
      <c r="B134" s="8" t="s">
        <v>590</v>
      </c>
      <c r="C134" s="8"/>
      <c r="D134" s="4" t="s">
        <v>330</v>
      </c>
      <c r="E134" s="5"/>
      <c r="F134" s="5"/>
      <c r="G134" s="5"/>
      <c r="H134" s="5">
        <v>6300</v>
      </c>
      <c r="I134" s="5"/>
      <c r="J134" s="18"/>
    </row>
    <row r="135" spans="2:29" x14ac:dyDescent="0.55000000000000004">
      <c r="B135" s="8" t="s">
        <v>591</v>
      </c>
      <c r="C135" s="8"/>
      <c r="D135" s="4" t="s">
        <v>326</v>
      </c>
      <c r="E135" s="5"/>
      <c r="F135" s="5"/>
      <c r="G135" s="5"/>
      <c r="H135" s="5">
        <v>90000</v>
      </c>
      <c r="I135" s="5"/>
      <c r="J135" s="18"/>
    </row>
    <row r="136" spans="2:29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</row>
    <row r="137" spans="2:29" x14ac:dyDescent="0.55000000000000004">
      <c r="B137" s="8"/>
      <c r="C137" s="8"/>
      <c r="D137" s="4"/>
      <c r="E137" s="5"/>
      <c r="F137" s="5"/>
      <c r="G137" s="5"/>
      <c r="H137" s="5"/>
      <c r="I137" s="5"/>
      <c r="J137" s="18"/>
    </row>
    <row r="138" spans="2:29" x14ac:dyDescent="0.55000000000000004">
      <c r="B138" s="8"/>
      <c r="C138" s="8"/>
      <c r="D138" s="4"/>
      <c r="E138" s="5"/>
      <c r="F138" s="5"/>
      <c r="G138" s="5"/>
      <c r="H138" s="5"/>
      <c r="I138" s="5"/>
      <c r="J138" s="7"/>
      <c r="AA138">
        <f>IF(G141=AA$66,H141,0)</f>
        <v>0</v>
      </c>
      <c r="AB138">
        <f>IF(G141=AB$66,H141,0)</f>
        <v>0</v>
      </c>
      <c r="AC138">
        <f>IF(G141=AC$66,H141,0)</f>
        <v>0</v>
      </c>
    </row>
    <row r="139" spans="2:29" x14ac:dyDescent="0.55000000000000004">
      <c r="B139" s="4"/>
      <c r="C139" s="4"/>
      <c r="D139" s="4" t="s">
        <v>20</v>
      </c>
      <c r="E139" s="5">
        <f>SUM(E67:E138)</f>
        <v>21930540</v>
      </c>
      <c r="F139" s="5"/>
      <c r="G139" s="5"/>
      <c r="H139" s="5">
        <f>SUM(H67:H138)</f>
        <v>19139013</v>
      </c>
      <c r="I139" s="5"/>
      <c r="J139" s="7"/>
      <c r="M139" s="3"/>
      <c r="AA139">
        <f>IF(G142=AA$66,H142,0)</f>
        <v>0</v>
      </c>
      <c r="AB139">
        <f>IF(G142=AB$66,H142,0)</f>
        <v>0</v>
      </c>
      <c r="AC139">
        <f>IF(G142=AC$66,H142,0)</f>
        <v>0</v>
      </c>
    </row>
    <row r="140" spans="2:29" x14ac:dyDescent="0.55000000000000004">
      <c r="D140" s="4" t="s">
        <v>21</v>
      </c>
      <c r="F140" s="1">
        <f>SUM(F67:F139)</f>
        <v>0</v>
      </c>
      <c r="AA140" s="1">
        <f>SUM(AA67:AA139)</f>
        <v>2280000</v>
      </c>
      <c r="AB140" s="1">
        <f>SUM(AB67:AB139)</f>
        <v>603465</v>
      </c>
      <c r="AC140" s="1">
        <f>SUM(AC67:AC139)</f>
        <v>12131398</v>
      </c>
    </row>
    <row r="141" spans="2:29" x14ac:dyDescent="0.55000000000000004">
      <c r="D141" s="4" t="s">
        <v>115</v>
      </c>
      <c r="F141" s="36">
        <f>E139-H139</f>
        <v>2791527</v>
      </c>
    </row>
    <row r="142" spans="2:29" x14ac:dyDescent="0.55000000000000004">
      <c r="E142" s="5">
        <f>SUM(E67:E88)</f>
        <v>10541900</v>
      </c>
      <c r="H142" s="5">
        <f>SUM(H67:H88)</f>
        <v>10026544</v>
      </c>
      <c r="L142" t="s">
        <v>503</v>
      </c>
      <c r="M142" s="3">
        <f>E142-H142</f>
        <v>515356</v>
      </c>
    </row>
    <row r="143" spans="2:29" x14ac:dyDescent="0.55000000000000004">
      <c r="E143" s="5">
        <f>SUM(E89:E123)</f>
        <v>9218640</v>
      </c>
      <c r="H143" s="5">
        <f>SUM(H89:H123)</f>
        <v>7085469</v>
      </c>
      <c r="L143" t="s">
        <v>504</v>
      </c>
      <c r="M143" s="3">
        <f>E143-H143</f>
        <v>2133171</v>
      </c>
    </row>
    <row r="144" spans="2:29" x14ac:dyDescent="0.55000000000000004">
      <c r="E144" s="1">
        <f>SUM(E125:E138)</f>
        <v>2170000</v>
      </c>
      <c r="H144" s="1">
        <f>SUM(H125:H138)</f>
        <v>2027000</v>
      </c>
      <c r="L144" t="s">
        <v>572</v>
      </c>
      <c r="M144" s="3">
        <f>E144-H144</f>
        <v>143000</v>
      </c>
    </row>
    <row r="145" spans="2:14" x14ac:dyDescent="0.55000000000000004">
      <c r="M145" s="3"/>
    </row>
    <row r="146" spans="2:14" s="1" customFormat="1" x14ac:dyDescent="0.55000000000000004">
      <c r="B146"/>
      <c r="C146"/>
      <c r="D146" t="s">
        <v>205</v>
      </c>
      <c r="E146" s="1">
        <v>400000</v>
      </c>
      <c r="F146" s="1">
        <f>E146*G146</f>
        <v>2000000</v>
      </c>
      <c r="G146" s="1">
        <v>5</v>
      </c>
      <c r="J146" s="14"/>
      <c r="K146"/>
      <c r="L146"/>
      <c r="M146"/>
      <c r="N146"/>
    </row>
    <row r="147" spans="2:14" s="1" customFormat="1" x14ac:dyDescent="0.55000000000000004">
      <c r="B147"/>
      <c r="C147"/>
      <c r="D147" t="s">
        <v>236</v>
      </c>
      <c r="E147" s="1">
        <v>1000000</v>
      </c>
      <c r="F147" s="1">
        <f>E147*G147</f>
        <v>0</v>
      </c>
      <c r="G147" s="1">
        <v>0</v>
      </c>
      <c r="J147" s="14"/>
      <c r="K147"/>
      <c r="L147"/>
      <c r="M147"/>
      <c r="N147"/>
    </row>
    <row r="148" spans="2:14" x14ac:dyDescent="0.55000000000000004">
      <c r="D148" t="s">
        <v>206</v>
      </c>
      <c r="E148" s="1">
        <v>170000</v>
      </c>
      <c r="G148" s="1">
        <v>5</v>
      </c>
    </row>
    <row r="149" spans="2:14" x14ac:dyDescent="0.55000000000000004">
      <c r="D149" t="s">
        <v>211</v>
      </c>
      <c r="E149" s="1">
        <v>114380</v>
      </c>
      <c r="F149" s="1">
        <f>E149*G149</f>
        <v>0</v>
      </c>
      <c r="G149" s="1">
        <v>0</v>
      </c>
      <c r="H149" s="1">
        <v>114380</v>
      </c>
    </row>
    <row r="150" spans="2:14" x14ac:dyDescent="0.55000000000000004">
      <c r="D150" t="s">
        <v>409</v>
      </c>
      <c r="E150" s="1">
        <v>254000</v>
      </c>
      <c r="F150" s="1">
        <f>E150*G150</f>
        <v>254000</v>
      </c>
      <c r="G150" s="1">
        <v>1</v>
      </c>
    </row>
    <row r="151" spans="2:14" x14ac:dyDescent="0.55000000000000004">
      <c r="D151" s="1" t="s">
        <v>214</v>
      </c>
      <c r="F151" s="36">
        <f>SUM(F141:F150)</f>
        <v>5045527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トータル</vt:lpstr>
      <vt:lpstr>1月</vt:lpstr>
      <vt:lpstr>2月</vt:lpstr>
      <vt:lpstr>3月 </vt:lpstr>
      <vt:lpstr>4月 </vt:lpstr>
      <vt:lpstr>11月</vt:lpstr>
      <vt:lpstr>12月</vt:lpstr>
      <vt:lpstr>輸出のみ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2019-04-26T09:25:01Z</dcterms:modified>
</cp:coreProperties>
</file>